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DCB1AE59-F438-4C43-87E8-1F04F56C8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 and Inconsistency" sheetId="16" r:id="rId16"/>
    <sheet name="HDM Matrix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S66" i="14" l="1"/>
  <c r="R66" i="14"/>
  <c r="Q66" i="14"/>
  <c r="P66" i="14"/>
  <c r="O66" i="14"/>
  <c r="Y65" i="14"/>
  <c r="R65" i="14"/>
  <c r="Q65" i="14"/>
  <c r="P65" i="14"/>
  <c r="O65" i="14"/>
  <c r="Y64" i="14"/>
  <c r="X64" i="14"/>
  <c r="Q64" i="14"/>
  <c r="P64" i="14"/>
  <c r="O64" i="14"/>
  <c r="Y63" i="14"/>
  <c r="X63" i="14"/>
  <c r="W63" i="14"/>
  <c r="P63" i="14"/>
  <c r="O63" i="14"/>
  <c r="Y62" i="14"/>
  <c r="X62" i="14"/>
  <c r="W62" i="14"/>
  <c r="V62" i="14"/>
  <c r="O62" i="14"/>
  <c r="Y61" i="14"/>
  <c r="X61" i="14"/>
  <c r="W61" i="14"/>
  <c r="V61" i="14"/>
  <c r="U61" i="14"/>
  <c r="X60" i="14"/>
  <c r="W60" i="14"/>
  <c r="V60" i="14"/>
  <c r="U60" i="14"/>
  <c r="T60" i="14"/>
  <c r="W59" i="14"/>
  <c r="V59" i="14"/>
  <c r="U59" i="14"/>
  <c r="T59" i="14"/>
  <c r="S59" i="14"/>
  <c r="V58" i="14"/>
  <c r="U58" i="14"/>
  <c r="T58" i="14"/>
  <c r="S58" i="14"/>
  <c r="R58" i="14"/>
  <c r="U57" i="14"/>
  <c r="T57" i="14"/>
  <c r="S57" i="14"/>
  <c r="R57" i="14"/>
  <c r="Q57" i="14"/>
  <c r="T56" i="14"/>
  <c r="S56" i="14"/>
  <c r="R56" i="14"/>
  <c r="Q56" i="14"/>
  <c r="P56" i="14"/>
  <c r="O49" i="14"/>
  <c r="U48" i="14"/>
  <c r="U47" i="14"/>
  <c r="T47" i="14"/>
  <c r="U46" i="14"/>
  <c r="T46" i="14"/>
  <c r="S46" i="14"/>
  <c r="U45" i="14"/>
  <c r="T45" i="14"/>
  <c r="S45" i="14"/>
  <c r="R45" i="14"/>
  <c r="U44" i="14"/>
  <c r="T44" i="14"/>
  <c r="S44" i="14"/>
  <c r="R44" i="14"/>
  <c r="Q44" i="14"/>
  <c r="T43" i="14"/>
  <c r="S43" i="14"/>
  <c r="R43" i="14"/>
  <c r="Q43" i="14"/>
  <c r="P43" i="14"/>
  <c r="T34" i="14"/>
  <c r="T33" i="14"/>
  <c r="S33" i="14"/>
  <c r="T32" i="14"/>
  <c r="S32" i="14"/>
  <c r="R32" i="14"/>
  <c r="T31" i="14"/>
  <c r="S31" i="14"/>
  <c r="R31" i="14"/>
  <c r="Q31" i="14"/>
  <c r="T30" i="14"/>
  <c r="S30" i="14"/>
  <c r="R30" i="14"/>
  <c r="Q30" i="14"/>
  <c r="P30" i="14"/>
  <c r="S20" i="14"/>
  <c r="S19" i="14"/>
  <c r="R19" i="14"/>
  <c r="S18" i="14"/>
  <c r="R18" i="14"/>
  <c r="Q18" i="14"/>
  <c r="S17" i="14"/>
  <c r="R17" i="14"/>
  <c r="Q17" i="14"/>
  <c r="P17" i="14"/>
  <c r="R5" i="14"/>
  <c r="R4" i="14"/>
  <c r="Q4" i="14"/>
  <c r="R3" i="14"/>
  <c r="Q3" i="14"/>
  <c r="P3" i="14"/>
  <c r="B4" i="14"/>
  <c r="B5" i="14"/>
  <c r="B34" i="23"/>
  <c r="B28" i="23"/>
  <c r="B22" i="23"/>
  <c r="B16" i="23"/>
  <c r="B10" i="23"/>
  <c r="G3" i="24" l="1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2" i="23"/>
  <c r="B26" i="23"/>
  <c r="B20" i="23"/>
  <c r="B14" i="23"/>
  <c r="B8" i="23"/>
  <c r="B31" i="23"/>
  <c r="B25" i="23"/>
  <c r="B19" i="23"/>
  <c r="B13" i="23"/>
  <c r="B7" i="23"/>
  <c r="B33" i="23"/>
  <c r="B27" i="23"/>
  <c r="B21" i="23"/>
  <c r="B15" i="23"/>
  <c r="B9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A44" i="22"/>
  <c r="A45" i="22"/>
  <c r="F45" i="22"/>
  <c r="A46" i="22"/>
  <c r="A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A56" i="22"/>
  <c r="A57" i="22"/>
  <c r="A58" i="22"/>
  <c r="A59" i="22"/>
  <c r="A60" i="22"/>
  <c r="A61" i="22"/>
  <c r="A62" i="22"/>
  <c r="A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7" i="20"/>
  <c r="A76" i="20"/>
  <c r="A75" i="20"/>
  <c r="A74" i="20"/>
  <c r="A73" i="20"/>
  <c r="A72" i="20"/>
  <c r="A71" i="20"/>
  <c r="A70" i="20"/>
  <c r="A69" i="20"/>
  <c r="A68" i="20"/>
  <c r="A67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AP61" i="20"/>
  <c r="AO61" i="20"/>
  <c r="AN61" i="20"/>
  <c r="AM61" i="20"/>
  <c r="AL61" i="20"/>
  <c r="AK61" i="20"/>
  <c r="AJ61" i="20"/>
  <c r="AI61" i="20"/>
  <c r="AH61" i="20"/>
  <c r="AG61" i="20"/>
  <c r="AF61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H50" i="20"/>
  <c r="G50" i="20"/>
  <c r="F50" i="20"/>
  <c r="E50" i="20"/>
  <c r="D50" i="20"/>
  <c r="C50" i="20"/>
  <c r="B50" i="20"/>
  <c r="AP44" i="20"/>
  <c r="AO44" i="20"/>
  <c r="AN44" i="20"/>
  <c r="AM44" i="20"/>
  <c r="AL44" i="20"/>
  <c r="AK44" i="20"/>
  <c r="AJ44" i="20"/>
  <c r="AI44" i="20"/>
  <c r="AH44" i="20"/>
  <c r="AG44" i="20"/>
  <c r="AF44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29" i="20"/>
  <c r="AO29" i="20"/>
  <c r="AN29" i="20"/>
  <c r="AM29" i="20"/>
  <c r="AL29" i="20"/>
  <c r="AK29" i="20"/>
  <c r="AJ29" i="20"/>
  <c r="AI29" i="20"/>
  <c r="AH29" i="20"/>
  <c r="AG29" i="20"/>
  <c r="AF29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3" i="20"/>
  <c r="AO13" i="20"/>
  <c r="AN13" i="20"/>
  <c r="AM13" i="20"/>
  <c r="AL13" i="20"/>
  <c r="AK13" i="20"/>
  <c r="AJ13" i="20"/>
  <c r="AI13" i="20"/>
  <c r="AH13" i="20"/>
  <c r="AG13" i="20"/>
  <c r="AF13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B41" i="17"/>
  <c r="C41" i="17" s="1"/>
  <c r="D41" i="17" s="1"/>
  <c r="E41" i="17" s="1"/>
  <c r="F41" i="17" s="1"/>
  <c r="G41" i="17" s="1"/>
  <c r="H41" i="17" s="1"/>
  <c r="I41" i="17" s="1"/>
  <c r="J41" i="17" s="1"/>
  <c r="K41" i="17" s="1"/>
  <c r="L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B28" i="17"/>
  <c r="C28" i="17" s="1"/>
  <c r="D28" i="17" s="1"/>
  <c r="E28" i="17" s="1"/>
  <c r="F28" i="17" s="1"/>
  <c r="G28" i="17" s="1"/>
  <c r="H28" i="17" s="1"/>
  <c r="I28" i="17" s="1"/>
  <c r="J28" i="17" s="1"/>
  <c r="K28" i="17" s="1"/>
  <c r="L28" i="17" s="1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B23" i="17"/>
  <c r="C23" i="17" s="1"/>
  <c r="D23" i="17" s="1"/>
  <c r="E23" i="17" s="1"/>
  <c r="F23" i="17" s="1"/>
  <c r="G23" i="17" s="1"/>
  <c r="H23" i="17" s="1"/>
  <c r="I23" i="17" s="1"/>
  <c r="J23" i="17" s="1"/>
  <c r="K23" i="17" s="1"/>
  <c r="L23" i="17" s="1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P67" i="16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K66" i="14"/>
  <c r="J66" i="14"/>
  <c r="W66" i="14" s="1"/>
  <c r="J65" i="22" s="1"/>
  <c r="I66" i="14"/>
  <c r="L62" i="22" s="1"/>
  <c r="H66" i="14"/>
  <c r="L61" i="22" s="1"/>
  <c r="G66" i="14"/>
  <c r="N14" i="15" s="1"/>
  <c r="D51" i="15" s="1"/>
  <c r="J65" i="14"/>
  <c r="Q13" i="15" s="1"/>
  <c r="D10" i="15" s="1"/>
  <c r="V11" i="15" s="1"/>
  <c r="I65" i="14"/>
  <c r="K62" i="22" s="1"/>
  <c r="H65" i="14"/>
  <c r="O13" i="15" s="1"/>
  <c r="D30" i="15" s="1"/>
  <c r="V31" i="15" s="1"/>
  <c r="G65" i="14"/>
  <c r="N13" i="15" s="1"/>
  <c r="D40" i="15" s="1"/>
  <c r="V41" i="15" s="1"/>
  <c r="F65" i="14"/>
  <c r="M13" i="15" s="1"/>
  <c r="D50" i="15" s="1"/>
  <c r="V51" i="15" s="1"/>
  <c r="L63" i="22"/>
  <c r="I64" i="14"/>
  <c r="V64" i="14" s="1"/>
  <c r="I63" i="22" s="1"/>
  <c r="H64" i="14"/>
  <c r="J61" i="22" s="1"/>
  <c r="G64" i="14"/>
  <c r="T64" i="14" s="1"/>
  <c r="G63" i="22" s="1"/>
  <c r="F64" i="14"/>
  <c r="S64" i="14" s="1"/>
  <c r="F63" i="22" s="1"/>
  <c r="E64" i="14"/>
  <c r="J73" i="19"/>
  <c r="W73" i="19" s="1"/>
  <c r="C62" i="22"/>
  <c r="H63" i="14"/>
  <c r="G63" i="14"/>
  <c r="N11" i="15" s="1"/>
  <c r="D18" i="15" s="1"/>
  <c r="V19" i="15" s="1"/>
  <c r="F63" i="14"/>
  <c r="E63" i="14"/>
  <c r="R63" i="14" s="1"/>
  <c r="E62" i="22" s="1"/>
  <c r="D63" i="14"/>
  <c r="G62" i="14"/>
  <c r="N10" i="15" s="1"/>
  <c r="D7" i="15" s="1"/>
  <c r="F62" i="14"/>
  <c r="E62" i="14"/>
  <c r="D62" i="14"/>
  <c r="K10" i="15" s="1"/>
  <c r="D37" i="15" s="1"/>
  <c r="C62" i="14"/>
  <c r="P62" i="14" s="1"/>
  <c r="C61" i="22" s="1"/>
  <c r="L60" i="22"/>
  <c r="I71" i="19"/>
  <c r="V71" i="19" s="1"/>
  <c r="H60" i="22"/>
  <c r="S61" i="14"/>
  <c r="F60" i="22" s="1"/>
  <c r="F61" i="14"/>
  <c r="M9" i="15" s="1"/>
  <c r="D6" i="15" s="1"/>
  <c r="E61" i="14"/>
  <c r="G58" i="22" s="1"/>
  <c r="D61" i="14"/>
  <c r="K9" i="15" s="1"/>
  <c r="D26" i="15" s="1"/>
  <c r="V27" i="15" s="1"/>
  <c r="C61" i="14"/>
  <c r="J9" i="15" s="1"/>
  <c r="D36" i="15" s="1"/>
  <c r="V37" i="15" s="1"/>
  <c r="B61" i="14"/>
  <c r="I9" i="15" s="1"/>
  <c r="D46" i="15" s="1"/>
  <c r="V47" i="15" s="1"/>
  <c r="L60" i="14"/>
  <c r="E60" i="14"/>
  <c r="L8" i="15" s="1"/>
  <c r="D5" i="15" s="1"/>
  <c r="D60" i="14"/>
  <c r="C60" i="14"/>
  <c r="J8" i="15" s="1"/>
  <c r="D25" i="15" s="1"/>
  <c r="V26" i="15" s="1"/>
  <c r="B60" i="14"/>
  <c r="I8" i="15" s="1"/>
  <c r="D35" i="15" s="1"/>
  <c r="V36" i="15" s="1"/>
  <c r="H58" i="22"/>
  <c r="L59" i="14"/>
  <c r="E65" i="22" s="1"/>
  <c r="K59" i="14"/>
  <c r="R7" i="15" s="1"/>
  <c r="D55" i="15" s="1"/>
  <c r="V56" i="15" s="1"/>
  <c r="D59" i="14"/>
  <c r="C59" i="14"/>
  <c r="B59" i="14"/>
  <c r="I7" i="15" s="1"/>
  <c r="D24" i="15" s="1"/>
  <c r="V25" i="15" s="1"/>
  <c r="H57" i="22"/>
  <c r="L58" i="14"/>
  <c r="S6" i="15" s="1"/>
  <c r="D34" i="15" s="1"/>
  <c r="V35" i="15" s="1"/>
  <c r="K58" i="14"/>
  <c r="X58" i="14" s="1"/>
  <c r="K57" i="22" s="1"/>
  <c r="J58" i="14"/>
  <c r="C58" i="14"/>
  <c r="J6" i="15" s="1"/>
  <c r="D3" i="15" s="1"/>
  <c r="B58" i="14"/>
  <c r="O58" i="14" s="1"/>
  <c r="L57" i="14"/>
  <c r="S5" i="15" s="1"/>
  <c r="D23" i="15" s="1"/>
  <c r="K57" i="14"/>
  <c r="J57" i="14"/>
  <c r="C63" i="22" s="1"/>
  <c r="I57" i="14"/>
  <c r="P5" i="15" s="1"/>
  <c r="D53" i="15" s="1"/>
  <c r="V54" i="15" s="1"/>
  <c r="B57" i="14"/>
  <c r="O57" i="14" s="1"/>
  <c r="B56" i="22" s="1"/>
  <c r="F55" i="22"/>
  <c r="E55" i="22"/>
  <c r="L56" i="14"/>
  <c r="Y56" i="14" s="1"/>
  <c r="K56" i="14"/>
  <c r="B64" i="22" s="1"/>
  <c r="J56" i="14"/>
  <c r="I56" i="14"/>
  <c r="B62" i="22" s="1"/>
  <c r="H56" i="14"/>
  <c r="G49" i="14"/>
  <c r="F49" i="14"/>
  <c r="S49" i="14" s="1"/>
  <c r="F48" i="22" s="1"/>
  <c r="E49" i="14"/>
  <c r="D49" i="14"/>
  <c r="Q49" i="14" s="1"/>
  <c r="C49" i="14"/>
  <c r="S48" i="14"/>
  <c r="F59" i="19" s="1"/>
  <c r="S59" i="19" s="1"/>
  <c r="F48" i="14"/>
  <c r="E48" i="14"/>
  <c r="R48" i="14" s="1"/>
  <c r="E59" i="19" s="1"/>
  <c r="R59" i="19" s="1"/>
  <c r="D48" i="14"/>
  <c r="C48" i="14"/>
  <c r="B48" i="14"/>
  <c r="O48" i="14" s="1"/>
  <c r="E47" i="14"/>
  <c r="R47" i="14" s="1"/>
  <c r="E46" i="22" s="1"/>
  <c r="D47" i="14"/>
  <c r="Q47" i="14" s="1"/>
  <c r="C47" i="14"/>
  <c r="P47" i="14" s="1"/>
  <c r="C46" i="22" s="1"/>
  <c r="B47" i="14"/>
  <c r="O47" i="14" s="1"/>
  <c r="B46" i="22" s="1"/>
  <c r="F57" i="19"/>
  <c r="S57" i="19" s="1"/>
  <c r="P46" i="14"/>
  <c r="D46" i="14"/>
  <c r="Q46" i="14" s="1"/>
  <c r="D45" i="22" s="1"/>
  <c r="C46" i="14"/>
  <c r="B46" i="14"/>
  <c r="E42" i="22" s="1"/>
  <c r="C45" i="14"/>
  <c r="P45" i="14" s="1"/>
  <c r="C44" i="22" s="1"/>
  <c r="B45" i="14"/>
  <c r="B44" i="14"/>
  <c r="H43" i="14"/>
  <c r="F35" i="14"/>
  <c r="E35" i="14"/>
  <c r="R35" i="14" s="1"/>
  <c r="E34" i="22" s="1"/>
  <c r="D35" i="14"/>
  <c r="C35" i="14"/>
  <c r="B35" i="14"/>
  <c r="E34" i="14"/>
  <c r="D34" i="14"/>
  <c r="Q34" i="14" s="1"/>
  <c r="D33" i="22" s="1"/>
  <c r="C34" i="14"/>
  <c r="B34" i="14"/>
  <c r="O34" i="14" s="1"/>
  <c r="B33" i="22" s="1"/>
  <c r="D33" i="14"/>
  <c r="Q33" i="14" s="1"/>
  <c r="D43" i="19" s="1"/>
  <c r="Q43" i="19" s="1"/>
  <c r="C33" i="14"/>
  <c r="B33" i="14"/>
  <c r="C32" i="14"/>
  <c r="B32" i="14"/>
  <c r="B31" i="14"/>
  <c r="E21" i="14"/>
  <c r="R21" i="14" s="1"/>
  <c r="E20" i="22" s="1"/>
  <c r="D21" i="14"/>
  <c r="C21" i="14"/>
  <c r="P21" i="14" s="1"/>
  <c r="C20" i="22" s="1"/>
  <c r="B21" i="14"/>
  <c r="F16" i="22" s="1"/>
  <c r="D20" i="14"/>
  <c r="Q20" i="14" s="1"/>
  <c r="D19" i="22" s="1"/>
  <c r="C20" i="14"/>
  <c r="P20" i="14" s="1"/>
  <c r="B20" i="14"/>
  <c r="E16" i="22" s="1"/>
  <c r="C19" i="14"/>
  <c r="P19" i="14" s="1"/>
  <c r="B19" i="14"/>
  <c r="F29" i="19"/>
  <c r="S29" i="19" s="1"/>
  <c r="B18" i="14"/>
  <c r="D6" i="14"/>
  <c r="Q6" i="14" s="1"/>
  <c r="D6" i="22" s="1"/>
  <c r="C6" i="14"/>
  <c r="E4" i="22" s="1"/>
  <c r="B6" i="14"/>
  <c r="E3" i="22" s="1"/>
  <c r="C5" i="14"/>
  <c r="O5" i="14"/>
  <c r="B5" i="22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44" i="22" l="1"/>
  <c r="G56" i="22"/>
  <c r="Y59" i="14"/>
  <c r="L58" i="22" s="1"/>
  <c r="T66" i="14"/>
  <c r="G65" i="22" s="1"/>
  <c r="O12" i="15"/>
  <c r="D19" i="15" s="1"/>
  <c r="V20" i="15" s="1"/>
  <c r="E47" i="22"/>
  <c r="F43" i="22"/>
  <c r="Y57" i="14"/>
  <c r="O59" i="14"/>
  <c r="B58" i="22" s="1"/>
  <c r="Y60" i="14"/>
  <c r="L59" i="22" s="1"/>
  <c r="Q62" i="14"/>
  <c r="D61" i="22" s="1"/>
  <c r="S65" i="14"/>
  <c r="F64" i="22" s="1"/>
  <c r="R4" i="15"/>
  <c r="D22" i="15" s="1"/>
  <c r="V23" i="15" s="1"/>
  <c r="P12" i="15"/>
  <c r="D9" i="15" s="1"/>
  <c r="V10" i="15" s="1"/>
  <c r="P5" i="14"/>
  <c r="O6" i="14"/>
  <c r="B6" i="22" s="1"/>
  <c r="G54" i="19"/>
  <c r="T54" i="19" s="1"/>
  <c r="C55" i="22"/>
  <c r="P60" i="14"/>
  <c r="C59" i="22" s="1"/>
  <c r="K60" i="22"/>
  <c r="T65" i="14"/>
  <c r="G64" i="22" s="1"/>
  <c r="S8" i="15"/>
  <c r="D56" i="15" s="1"/>
  <c r="F56" i="15" s="1"/>
  <c r="V112" i="15" s="1"/>
  <c r="I60" i="22"/>
  <c r="G40" i="19"/>
  <c r="T40" i="19" s="1"/>
  <c r="G29" i="22"/>
  <c r="E67" i="19"/>
  <c r="R67" i="19" s="1"/>
  <c r="E56" i="22"/>
  <c r="C18" i="19"/>
  <c r="P18" i="19" s="1"/>
  <c r="C5" i="22"/>
  <c r="C30" i="19"/>
  <c r="P30" i="19" s="1"/>
  <c r="C18" i="22"/>
  <c r="F19" i="22"/>
  <c r="P33" i="14"/>
  <c r="C32" i="22" s="1"/>
  <c r="E30" i="22"/>
  <c r="S35" i="14"/>
  <c r="F34" i="22" s="1"/>
  <c r="G33" i="22"/>
  <c r="C57" i="19"/>
  <c r="P57" i="19" s="1"/>
  <c r="C45" i="22"/>
  <c r="L66" i="19"/>
  <c r="Y66" i="19" s="1"/>
  <c r="L55" i="22"/>
  <c r="X57" i="14"/>
  <c r="K56" i="22" s="1"/>
  <c r="C64" i="22"/>
  <c r="L67" i="19"/>
  <c r="Y67" i="19" s="1"/>
  <c r="L56" i="22"/>
  <c r="B69" i="19"/>
  <c r="O69" i="19" s="1"/>
  <c r="O21" i="14"/>
  <c r="G30" i="22"/>
  <c r="P35" i="14"/>
  <c r="O35" i="14"/>
  <c r="B34" i="22" s="1"/>
  <c r="H55" i="19"/>
  <c r="U55" i="19" s="1"/>
  <c r="H43" i="22"/>
  <c r="B68" i="19"/>
  <c r="O68" i="19" s="1"/>
  <c r="B57" i="22"/>
  <c r="O11" i="15"/>
  <c r="D8" i="15" s="1"/>
  <c r="P32" i="14"/>
  <c r="C31" i="22" s="1"/>
  <c r="F32" i="22"/>
  <c r="R34" i="14"/>
  <c r="E55" i="19"/>
  <c r="R55" i="19" s="1"/>
  <c r="E43" i="22"/>
  <c r="G55" i="19"/>
  <c r="T55" i="19" s="1"/>
  <c r="G43" i="22"/>
  <c r="D60" i="19"/>
  <c r="Q60" i="19" s="1"/>
  <c r="D48" i="22"/>
  <c r="P49" i="14"/>
  <c r="C48" i="22" s="1"/>
  <c r="J69" i="19"/>
  <c r="W69" i="19" s="1"/>
  <c r="J58" i="22"/>
  <c r="S62" i="14"/>
  <c r="F61" i="22" s="1"/>
  <c r="H59" i="22"/>
  <c r="K74" i="19"/>
  <c r="X74" i="19" s="1"/>
  <c r="K63" i="22"/>
  <c r="R5" i="15"/>
  <c r="D33" i="15" s="1"/>
  <c r="V52" i="15"/>
  <c r="F51" i="15"/>
  <c r="V107" i="15" s="1"/>
  <c r="O4" i="14"/>
  <c r="J7" i="15"/>
  <c r="D14" i="15" s="1"/>
  <c r="V15" i="15" s="1"/>
  <c r="P59" i="14"/>
  <c r="C58" i="22" s="1"/>
  <c r="V38" i="15"/>
  <c r="F37" i="15"/>
  <c r="V93" i="15" s="1"/>
  <c r="T49" i="14"/>
  <c r="H47" i="22"/>
  <c r="V24" i="15"/>
  <c r="F23" i="15"/>
  <c r="V79" i="15" s="1"/>
  <c r="K11" i="15"/>
  <c r="D48" i="15" s="1"/>
  <c r="V49" i="15" s="1"/>
  <c r="Q63" i="14"/>
  <c r="D62" i="22" s="1"/>
  <c r="C28" i="19"/>
  <c r="P28" i="19" s="1"/>
  <c r="C16" i="22"/>
  <c r="D16" i="22"/>
  <c r="O19" i="14"/>
  <c r="B18" i="22" s="1"/>
  <c r="F40" i="19"/>
  <c r="S40" i="19" s="1"/>
  <c r="F29" i="22"/>
  <c r="G43" i="19"/>
  <c r="T43" i="19" s="1"/>
  <c r="G32" i="22"/>
  <c r="B59" i="19"/>
  <c r="O59" i="19" s="1"/>
  <c r="B47" i="22"/>
  <c r="D3" i="22"/>
  <c r="D17" i="19"/>
  <c r="Q17" i="19" s="1"/>
  <c r="D4" i="22"/>
  <c r="O18" i="14"/>
  <c r="O33" i="14"/>
  <c r="B32" i="22" s="1"/>
  <c r="E29" i="22"/>
  <c r="F42" i="22"/>
  <c r="O46" i="14"/>
  <c r="B45" i="22" s="1"/>
  <c r="G58" i="19"/>
  <c r="T58" i="19" s="1"/>
  <c r="G46" i="22"/>
  <c r="P48" i="14"/>
  <c r="C47" i="22" s="1"/>
  <c r="O4" i="15"/>
  <c r="D52" i="15" s="1"/>
  <c r="V53" i="15" s="1"/>
  <c r="U56" i="14"/>
  <c r="H55" i="22" s="1"/>
  <c r="S4" i="15"/>
  <c r="D12" i="15" s="1"/>
  <c r="V13" i="15" s="1"/>
  <c r="V8" i="15"/>
  <c r="F7" i="15"/>
  <c r="V63" i="15" s="1"/>
  <c r="U63" i="14"/>
  <c r="H62" i="22" s="1"/>
  <c r="R14" i="15"/>
  <c r="D11" i="15" s="1"/>
  <c r="L64" i="22"/>
  <c r="X66" i="14"/>
  <c r="K65" i="22" s="1"/>
  <c r="R6" i="15"/>
  <c r="D44" i="15" s="1"/>
  <c r="V45" i="15" s="1"/>
  <c r="F17" i="22"/>
  <c r="C66" i="19"/>
  <c r="P66" i="19" s="1"/>
  <c r="G70" i="19"/>
  <c r="T70" i="19" s="1"/>
  <c r="G59" i="22"/>
  <c r="T62" i="14"/>
  <c r="G61" i="22" s="1"/>
  <c r="U66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D55" i="22"/>
  <c r="H56" i="22"/>
  <c r="Y58" i="14"/>
  <c r="L57" i="22" s="1"/>
  <c r="F76" i="19"/>
  <c r="S76" i="19" s="1"/>
  <c r="F65" i="22"/>
  <c r="O61" i="14"/>
  <c r="B60" i="22" s="1"/>
  <c r="R64" i="14"/>
  <c r="E63" i="22" s="1"/>
  <c r="L12" i="15"/>
  <c r="D49" i="15" s="1"/>
  <c r="W65" i="14"/>
  <c r="J64" i="22" s="1"/>
  <c r="C65" i="22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V56" i="14"/>
  <c r="I55" i="22" s="1"/>
  <c r="D56" i="22"/>
  <c r="V57" i="14"/>
  <c r="P58" i="14"/>
  <c r="C57" i="22" s="1"/>
  <c r="I58" i="22"/>
  <c r="O60" i="14"/>
  <c r="B59" i="22" s="1"/>
  <c r="K70" i="19"/>
  <c r="X70" i="19" s="1"/>
  <c r="K59" i="22"/>
  <c r="P61" i="14"/>
  <c r="C60" i="22" s="1"/>
  <c r="T63" i="14"/>
  <c r="G62" i="22" s="1"/>
  <c r="D65" i="22"/>
  <c r="S7" i="15"/>
  <c r="D45" i="15" s="1"/>
  <c r="F18" i="15"/>
  <c r="V74" i="15" s="1"/>
  <c r="F25" i="15"/>
  <c r="V81" i="15" s="1"/>
  <c r="F53" i="15"/>
  <c r="V109" i="15" s="1"/>
  <c r="J62" i="22"/>
  <c r="F47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60" i="14"/>
  <c r="D59" i="22" s="1"/>
  <c r="F57" i="22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2" i="14"/>
  <c r="B31" i="22" s="1"/>
  <c r="D29" i="22"/>
  <c r="P34" i="14"/>
  <c r="C33" i="22" s="1"/>
  <c r="F30" i="22"/>
  <c r="G72" i="19"/>
  <c r="T72" i="19" s="1"/>
  <c r="J76" i="19"/>
  <c r="W76" i="19" s="1"/>
  <c r="V57" i="15"/>
  <c r="B19" i="19"/>
  <c r="O19" i="19" s="1"/>
  <c r="E56" i="19"/>
  <c r="R56" i="19" s="1"/>
  <c r="Q48" i="14"/>
  <c r="D47" i="22" s="1"/>
  <c r="G44" i="22"/>
  <c r="B73" i="19"/>
  <c r="O73" i="19" s="1"/>
  <c r="Z63" i="14"/>
  <c r="M62" i="22" s="1"/>
  <c r="C69" i="19"/>
  <c r="P69" i="19" s="1"/>
  <c r="C73" i="19"/>
  <c r="P73" i="19" s="1"/>
  <c r="F28" i="19"/>
  <c r="S28" i="19" s="1"/>
  <c r="D44" i="19"/>
  <c r="Q44" i="19" s="1"/>
  <c r="G44" i="19"/>
  <c r="T44" i="19" s="1"/>
  <c r="E45" i="19"/>
  <c r="R45" i="19" s="1"/>
  <c r="O44" i="14"/>
  <c r="B43" i="22" s="1"/>
  <c r="C42" i="22"/>
  <c r="R49" i="14"/>
  <c r="E48" i="22" s="1"/>
  <c r="H45" i="22"/>
  <c r="Q4" i="15"/>
  <c r="D32" i="15" s="1"/>
  <c r="B63" i="22"/>
  <c r="W56" i="14"/>
  <c r="J55" i="22" s="1"/>
  <c r="H67" i="19"/>
  <c r="U67" i="19" s="1"/>
  <c r="S63" i="14"/>
  <c r="F62" i="22" s="1"/>
  <c r="M11" i="15"/>
  <c r="D28" i="15" s="1"/>
  <c r="I59" i="22"/>
  <c r="J72" i="19"/>
  <c r="W72" i="19" s="1"/>
  <c r="K61" i="22"/>
  <c r="U65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C70" i="19"/>
  <c r="P70" i="19" s="1"/>
  <c r="G69" i="19"/>
  <c r="T69" i="19" s="1"/>
  <c r="C74" i="19"/>
  <c r="P74" i="19" s="1"/>
  <c r="V66" i="14"/>
  <c r="I65" i="22" s="1"/>
  <c r="P14" i="15"/>
  <c r="D31" i="15" s="1"/>
  <c r="V6" i="15"/>
  <c r="F5" i="15"/>
  <c r="V61" i="15" s="1"/>
  <c r="F19" i="15"/>
  <c r="V75" i="15" s="1"/>
  <c r="D28" i="19"/>
  <c r="Q28" i="19" s="1"/>
  <c r="F18" i="22"/>
  <c r="Q21" i="14"/>
  <c r="D20" i="22" s="1"/>
  <c r="G31" i="22"/>
  <c r="Q35" i="14"/>
  <c r="D34" i="22" s="1"/>
  <c r="E54" i="19"/>
  <c r="R54" i="19" s="1"/>
  <c r="C59" i="19"/>
  <c r="P59" i="19" s="1"/>
  <c r="Q59" i="14"/>
  <c r="D58" i="22" s="1"/>
  <c r="E57" i="22"/>
  <c r="L69" i="19"/>
  <c r="Y69" i="19" s="1"/>
  <c r="H71" i="19"/>
  <c r="U71" i="19" s="1"/>
  <c r="E73" i="19"/>
  <c r="R73" i="19" s="1"/>
  <c r="N12" i="15"/>
  <c r="D29" i="15" s="1"/>
  <c r="J60" i="22"/>
  <c r="F10" i="15"/>
  <c r="V66" i="15" s="1"/>
  <c r="E16" i="19"/>
  <c r="R16" i="19" s="1"/>
  <c r="E28" i="19"/>
  <c r="R28" i="19" s="1"/>
  <c r="E32" i="19"/>
  <c r="R32" i="19" s="1"/>
  <c r="H69" i="19"/>
  <c r="U69" i="19" s="1"/>
  <c r="B18" i="19"/>
  <c r="O18" i="19" s="1"/>
  <c r="Z5" i="14"/>
  <c r="E17" i="19"/>
  <c r="R17" i="19" s="1"/>
  <c r="O31" i="14"/>
  <c r="B30" i="22" s="1"/>
  <c r="C29" i="22"/>
  <c r="C43" i="19"/>
  <c r="P43" i="19" s="1"/>
  <c r="B48" i="22"/>
  <c r="U43" i="14"/>
  <c r="H42" i="22" s="1"/>
  <c r="O45" i="14"/>
  <c r="B44" i="22" s="1"/>
  <c r="D42" i="22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7" i="14"/>
  <c r="J56" i="22" s="1"/>
  <c r="D67" i="19"/>
  <c r="Q67" i="19" s="1"/>
  <c r="Q6" i="15"/>
  <c r="D54" i="15" s="1"/>
  <c r="D63" i="22"/>
  <c r="W58" i="14"/>
  <c r="J57" i="22" s="1"/>
  <c r="E76" i="19"/>
  <c r="R76" i="19" s="1"/>
  <c r="G57" i="22"/>
  <c r="Q61" i="14"/>
  <c r="D60" i="22" s="1"/>
  <c r="L10" i="15"/>
  <c r="D27" i="15" s="1"/>
  <c r="R62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P6" i="14"/>
  <c r="C6" i="22" s="1"/>
  <c r="I66" i="19"/>
  <c r="V66" i="19" s="1"/>
  <c r="H73" i="19"/>
  <c r="U73" i="19" s="1"/>
  <c r="U64" i="14"/>
  <c r="H63" i="22" s="1"/>
  <c r="D76" i="19"/>
  <c r="Q76" i="19" s="1"/>
  <c r="L9" i="15"/>
  <c r="D16" i="15" s="1"/>
  <c r="E18" i="22"/>
  <c r="F31" i="22"/>
  <c r="D43" i="22"/>
  <c r="F66" i="19"/>
  <c r="S66" i="19" s="1"/>
  <c r="F58" i="22"/>
  <c r="R60" i="14"/>
  <c r="E59" i="22" s="1"/>
  <c r="J59" i="22"/>
  <c r="R61" i="14"/>
  <c r="E60" i="22" s="1"/>
  <c r="E64" i="22"/>
  <c r="V65" i="14"/>
  <c r="I64" i="22" s="1"/>
  <c r="P4" i="15"/>
  <c r="D42" i="15" s="1"/>
  <c r="M10" i="15"/>
  <c r="D17" i="15" s="1"/>
  <c r="M12" i="15"/>
  <c r="D39" i="15" s="1"/>
  <c r="Q14" i="15"/>
  <c r="D21" i="15" s="1"/>
  <c r="O20" i="14"/>
  <c r="B19" i="22" s="1"/>
  <c r="E66" i="19"/>
  <c r="R66" i="19" s="1"/>
  <c r="D72" i="19"/>
  <c r="Q72" i="19" s="1"/>
  <c r="D73" i="19"/>
  <c r="Q73" i="19" s="1"/>
  <c r="H76" i="19"/>
  <c r="U76" i="19" s="1"/>
  <c r="P13" i="15"/>
  <c r="D20" i="15" s="1"/>
  <c r="X56" i="14"/>
  <c r="K55" i="22" s="1"/>
  <c r="B67" i="19"/>
  <c r="O67" i="19" s="1"/>
  <c r="X59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F9" i="15" l="1"/>
  <c r="V65" i="15" s="1"/>
  <c r="F31" i="19"/>
  <c r="S31" i="19" s="1"/>
  <c r="F41" i="15"/>
  <c r="V97" i="15" s="1"/>
  <c r="F52" i="15"/>
  <c r="V108" i="15" s="1"/>
  <c r="F13" i="15"/>
  <c r="V69" i="15" s="1"/>
  <c r="G42" i="22"/>
  <c r="G67" i="19"/>
  <c r="T67" i="19" s="1"/>
  <c r="Z17" i="14"/>
  <c r="C20" i="16" s="1"/>
  <c r="C19" i="20" s="1"/>
  <c r="B30" i="19"/>
  <c r="O30" i="19" s="1"/>
  <c r="D16" i="19"/>
  <c r="Q16" i="19" s="1"/>
  <c r="L75" i="19"/>
  <c r="Y75" i="19" s="1"/>
  <c r="K67" i="19"/>
  <c r="X67" i="19" s="1"/>
  <c r="L68" i="19"/>
  <c r="Y68" i="19" s="1"/>
  <c r="B43" i="19"/>
  <c r="O43" i="19" s="1"/>
  <c r="L70" i="19"/>
  <c r="Y70" i="19" s="1"/>
  <c r="Z3" i="14"/>
  <c r="D4" i="16" s="1"/>
  <c r="D3" i="20" s="1"/>
  <c r="E29" i="19"/>
  <c r="R29" i="19" s="1"/>
  <c r="E17" i="22"/>
  <c r="V9" i="15"/>
  <c r="F8" i="15"/>
  <c r="V64" i="15" s="1"/>
  <c r="B32" i="19"/>
  <c r="O32" i="19" s="1"/>
  <c r="B20" i="22"/>
  <c r="H74" i="16"/>
  <c r="H74" i="20" s="1"/>
  <c r="E56" i="16"/>
  <c r="E55" i="20" s="1"/>
  <c r="F43" i="19"/>
  <c r="S43" i="19" s="1"/>
  <c r="Z59" i="14"/>
  <c r="F70" i="16" s="1"/>
  <c r="F70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Z21" i="14"/>
  <c r="D74" i="16"/>
  <c r="D74" i="20" s="1"/>
  <c r="C6" i="16"/>
  <c r="C5" i="20" s="1"/>
  <c r="K74" i="16"/>
  <c r="K74" i="20" s="1"/>
  <c r="Z62" i="14"/>
  <c r="D73" i="16" s="1"/>
  <c r="D73" i="20" s="1"/>
  <c r="C71" i="19"/>
  <c r="P71" i="19" s="1"/>
  <c r="Z58" i="14"/>
  <c r="M57" i="22" s="1"/>
  <c r="C42" i="19"/>
  <c r="P42" i="19" s="1"/>
  <c r="E41" i="19"/>
  <c r="R41" i="19" s="1"/>
  <c r="H66" i="19"/>
  <c r="U66" i="19" s="1"/>
  <c r="Z33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7" i="14"/>
  <c r="M56" i="22" s="1"/>
  <c r="F56" i="22"/>
  <c r="E18" i="19"/>
  <c r="R18" i="19" s="1"/>
  <c r="E5" i="22"/>
  <c r="Z65" i="14"/>
  <c r="M64" i="22" s="1"/>
  <c r="D64" i="22"/>
  <c r="I68" i="19"/>
  <c r="V68" i="19" s="1"/>
  <c r="I57" i="22"/>
  <c r="B17" i="19"/>
  <c r="O17" i="19" s="1"/>
  <c r="B4" i="22"/>
  <c r="Z4" i="14"/>
  <c r="V34" i="15"/>
  <c r="F33" i="15"/>
  <c r="V89" i="15" s="1"/>
  <c r="G56" i="16"/>
  <c r="G55" i="20" s="1"/>
  <c r="E6" i="16"/>
  <c r="E5" i="20" s="1"/>
  <c r="I69" i="19"/>
  <c r="V69" i="19" s="1"/>
  <c r="G74" i="16"/>
  <c r="G74" i="20" s="1"/>
  <c r="C68" i="19"/>
  <c r="P68" i="19" s="1"/>
  <c r="F47" i="15"/>
  <c r="V103" i="15" s="1"/>
  <c r="F72" i="19"/>
  <c r="S72" i="19" s="1"/>
  <c r="B56" i="16"/>
  <c r="B55" i="20" s="1"/>
  <c r="E40" i="19"/>
  <c r="R40" i="19" s="1"/>
  <c r="H70" i="19"/>
  <c r="U70" i="19" s="1"/>
  <c r="D66" i="19"/>
  <c r="Q66" i="19" s="1"/>
  <c r="F45" i="19"/>
  <c r="S45" i="19" s="1"/>
  <c r="C75" i="19"/>
  <c r="P75" i="19" s="1"/>
  <c r="B74" i="16"/>
  <c r="B74" i="20" s="1"/>
  <c r="Z66" i="14"/>
  <c r="H77" i="16" s="1"/>
  <c r="H77" i="20" s="1"/>
  <c r="Z34" i="14"/>
  <c r="C39" i="16" s="1"/>
  <c r="C38" i="20" s="1"/>
  <c r="E42" i="19"/>
  <c r="R42" i="19" s="1"/>
  <c r="E31" i="22"/>
  <c r="H56" i="19"/>
  <c r="U56" i="19" s="1"/>
  <c r="H44" i="22"/>
  <c r="Z18" i="14"/>
  <c r="B17" i="22"/>
  <c r="N26" i="22" s="1"/>
  <c r="A15" i="23" s="1"/>
  <c r="G60" i="19"/>
  <c r="T60" i="19" s="1"/>
  <c r="G48" i="22"/>
  <c r="E44" i="19"/>
  <c r="R44" i="19" s="1"/>
  <c r="E33" i="22"/>
  <c r="I72" i="19"/>
  <c r="V72" i="19" s="1"/>
  <c r="I61" i="22"/>
  <c r="C68" i="16"/>
  <c r="C68" i="20" s="1"/>
  <c r="G68" i="16"/>
  <c r="G68" i="20" s="1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B60" i="19"/>
  <c r="O60" i="19" s="1"/>
  <c r="Z49" i="14"/>
  <c r="B58" i="16"/>
  <c r="B57" i="20" s="1"/>
  <c r="V32" i="15"/>
  <c r="F31" i="15"/>
  <c r="V87" i="15" s="1"/>
  <c r="H75" i="19"/>
  <c r="U75" i="19" s="1"/>
  <c r="D59" i="19"/>
  <c r="Q59" i="19" s="1"/>
  <c r="D40" i="19"/>
  <c r="Q40" i="19" s="1"/>
  <c r="B24" i="16"/>
  <c r="B23" i="20" s="1"/>
  <c r="F24" i="16"/>
  <c r="F23" i="20" s="1"/>
  <c r="I75" i="19"/>
  <c r="V75" i="19" s="1"/>
  <c r="E70" i="19"/>
  <c r="R70" i="19" s="1"/>
  <c r="E30" i="19"/>
  <c r="R30" i="19" s="1"/>
  <c r="Z19" i="14"/>
  <c r="V17" i="15"/>
  <c r="F16" i="15"/>
  <c r="V72" i="15" s="1"/>
  <c r="G68" i="19"/>
  <c r="T68" i="19" s="1"/>
  <c r="V55" i="15"/>
  <c r="F54" i="15"/>
  <c r="V110" i="15" s="1"/>
  <c r="D54" i="19"/>
  <c r="Q54" i="19" s="1"/>
  <c r="C40" i="19"/>
  <c r="P40" i="19" s="1"/>
  <c r="Z30" i="14"/>
  <c r="D35" i="16" s="1"/>
  <c r="J71" i="19"/>
  <c r="W71" i="19" s="1"/>
  <c r="I76" i="19"/>
  <c r="V76" i="19" s="1"/>
  <c r="V29" i="15"/>
  <c r="F28" i="15"/>
  <c r="V84" i="15" s="1"/>
  <c r="K69" i="19"/>
  <c r="X69" i="19" s="1"/>
  <c r="B31" i="19"/>
  <c r="O31" i="19" s="1"/>
  <c r="Z20" i="14"/>
  <c r="V40" i="15"/>
  <c r="F39" i="15"/>
  <c r="V95" i="15" s="1"/>
  <c r="E75" i="19"/>
  <c r="R75" i="19" s="1"/>
  <c r="F69" i="19"/>
  <c r="S69" i="19" s="1"/>
  <c r="D55" i="19"/>
  <c r="Q55" i="19" s="1"/>
  <c r="B56" i="19"/>
  <c r="O56" i="19" s="1"/>
  <c r="Z45" i="14"/>
  <c r="G54" i="16" s="1"/>
  <c r="G53" i="20" s="1"/>
  <c r="B41" i="19"/>
  <c r="O41" i="19" s="1"/>
  <c r="Z31" i="14"/>
  <c r="B36" i="16" s="1"/>
  <c r="B35" i="20" s="1"/>
  <c r="D6" i="16"/>
  <c r="D5" i="20" s="1"/>
  <c r="B6" i="16"/>
  <c r="B5" i="20" s="1"/>
  <c r="V30" i="15"/>
  <c r="F29" i="15"/>
  <c r="V85" i="15" s="1"/>
  <c r="D69" i="19"/>
  <c r="Q69" i="19" s="1"/>
  <c r="D32" i="19"/>
  <c r="Q32" i="19" s="1"/>
  <c r="D24" i="16"/>
  <c r="D23" i="20" s="1"/>
  <c r="F56" i="16"/>
  <c r="F55" i="20" s="1"/>
  <c r="D56" i="16"/>
  <c r="D55" i="20" s="1"/>
  <c r="J73" i="16"/>
  <c r="J73" i="20" s="1"/>
  <c r="F73" i="19"/>
  <c r="S73" i="19" s="1"/>
  <c r="F74" i="16"/>
  <c r="F74" i="20" s="1"/>
  <c r="B74" i="19"/>
  <c r="O74" i="19" s="1"/>
  <c r="Z64" i="14"/>
  <c r="M63" i="22" s="1"/>
  <c r="C54" i="19"/>
  <c r="P54" i="19" s="1"/>
  <c r="Z43" i="14"/>
  <c r="F41" i="19"/>
  <c r="S41" i="19" s="1"/>
  <c r="D70" i="19"/>
  <c r="Q70" i="19" s="1"/>
  <c r="V21" i="15"/>
  <c r="F20" i="15"/>
  <c r="V76" i="15" s="1"/>
  <c r="D71" i="19"/>
  <c r="Q71" i="19" s="1"/>
  <c r="D74" i="19"/>
  <c r="Q74" i="19" s="1"/>
  <c r="D45" i="19"/>
  <c r="Q45" i="19" s="1"/>
  <c r="I70" i="19"/>
  <c r="V70" i="19" s="1"/>
  <c r="H57" i="19"/>
  <c r="U57" i="19" s="1"/>
  <c r="Z35" i="14"/>
  <c r="V22" i="15"/>
  <c r="F21" i="15"/>
  <c r="V77" i="15" s="1"/>
  <c r="Z61" i="14"/>
  <c r="V44" i="15"/>
  <c r="F43" i="15"/>
  <c r="V99" i="15" s="1"/>
  <c r="E68" i="19"/>
  <c r="R68" i="19" s="1"/>
  <c r="G42" i="19"/>
  <c r="T42" i="19" s="1"/>
  <c r="Z60" i="14"/>
  <c r="M59" i="22" s="1"/>
  <c r="K72" i="19"/>
  <c r="X72" i="19" s="1"/>
  <c r="K73" i="16"/>
  <c r="K73" i="20" s="1"/>
  <c r="J66" i="19"/>
  <c r="W66" i="19" s="1"/>
  <c r="E60" i="19"/>
  <c r="R60" i="19" s="1"/>
  <c r="I74" i="16"/>
  <c r="I74" i="20" s="1"/>
  <c r="J74" i="16"/>
  <c r="J74" i="20" s="1"/>
  <c r="Z6" i="14"/>
  <c r="B42" i="19"/>
  <c r="O42" i="19" s="1"/>
  <c r="Z32" i="14"/>
  <c r="F68" i="19"/>
  <c r="S68" i="19" s="1"/>
  <c r="Z46" i="14"/>
  <c r="E39" i="16"/>
  <c r="E38" i="20" s="1"/>
  <c r="K66" i="19"/>
  <c r="X66" i="19" s="1"/>
  <c r="D75" i="19"/>
  <c r="Q75" i="19" s="1"/>
  <c r="V18" i="15"/>
  <c r="F17" i="15"/>
  <c r="V73" i="15" s="1"/>
  <c r="E71" i="19"/>
  <c r="R71" i="19" s="1"/>
  <c r="F68" i="16"/>
  <c r="F68" i="20" s="1"/>
  <c r="F67" i="19"/>
  <c r="S67" i="19" s="1"/>
  <c r="F42" i="19"/>
  <c r="S42" i="19" s="1"/>
  <c r="V5" i="15"/>
  <c r="F4" i="15"/>
  <c r="V60" i="15" s="1"/>
  <c r="E72" i="19"/>
  <c r="R72" i="19" s="1"/>
  <c r="E73" i="16"/>
  <c r="E73" i="20" s="1"/>
  <c r="J68" i="19"/>
  <c r="W68" i="19" s="1"/>
  <c r="H54" i="19"/>
  <c r="U54" i="19" s="1"/>
  <c r="E74" i="16"/>
  <c r="E74" i="20" s="1"/>
  <c r="Z48" i="14"/>
  <c r="F30" i="19"/>
  <c r="S30" i="19" s="1"/>
  <c r="H56" i="16"/>
  <c r="H55" i="20" s="1"/>
  <c r="V16" i="15"/>
  <c r="F15" i="15"/>
  <c r="V71" i="15" s="1"/>
  <c r="Z56" i="14"/>
  <c r="M55" i="22" s="1"/>
  <c r="V33" i="15"/>
  <c r="F32" i="15"/>
  <c r="V88" i="15" s="1"/>
  <c r="B55" i="19"/>
  <c r="O55" i="19" s="1"/>
  <c r="Z44" i="14"/>
  <c r="B38" i="16"/>
  <c r="B37" i="20" s="1"/>
  <c r="C74" i="16"/>
  <c r="C74" i="20" s="1"/>
  <c r="G56" i="19"/>
  <c r="T56" i="19" s="1"/>
  <c r="C44" i="19"/>
  <c r="P44" i="19" s="1"/>
  <c r="C56" i="16"/>
  <c r="C55" i="20" s="1"/>
  <c r="L74" i="16"/>
  <c r="L74" i="20" s="1"/>
  <c r="I68" i="16" l="1"/>
  <c r="I68" i="20" s="1"/>
  <c r="F73" i="16"/>
  <c r="F73" i="20" s="1"/>
  <c r="G73" i="16"/>
  <c r="G73" i="20" s="1"/>
  <c r="I73" i="16"/>
  <c r="I73" i="20" s="1"/>
  <c r="B73" i="16"/>
  <c r="B73" i="20" s="1"/>
  <c r="L73" i="16"/>
  <c r="L73" i="20" s="1"/>
  <c r="C73" i="16"/>
  <c r="C73" i="20" s="1"/>
  <c r="B68" i="16"/>
  <c r="B68" i="20" s="1"/>
  <c r="J68" i="16"/>
  <c r="J68" i="20" s="1"/>
  <c r="E68" i="16"/>
  <c r="E68" i="20" s="1"/>
  <c r="H70" i="16"/>
  <c r="H70" i="20" s="1"/>
  <c r="G69" i="16"/>
  <c r="G69" i="20" s="1"/>
  <c r="I77" i="16"/>
  <c r="I77" i="20" s="1"/>
  <c r="L77" i="16"/>
  <c r="L77" i="20" s="1"/>
  <c r="C77" i="16"/>
  <c r="C77" i="20" s="1"/>
  <c r="D20" i="16"/>
  <c r="D19" i="20" s="1"/>
  <c r="C4" i="16"/>
  <c r="E20" i="16"/>
  <c r="E19" i="20" s="1"/>
  <c r="F20" i="16"/>
  <c r="F19" i="20" s="1"/>
  <c r="Z36" i="19"/>
  <c r="Z37" i="19" s="1"/>
  <c r="A13" i="23" s="1"/>
  <c r="B20" i="16"/>
  <c r="B19" i="20" s="1"/>
  <c r="D39" i="16"/>
  <c r="D38" i="20" s="1"/>
  <c r="H76" i="16"/>
  <c r="H76" i="20" s="1"/>
  <c r="D68" i="16"/>
  <c r="D68" i="20" s="1"/>
  <c r="K68" i="16"/>
  <c r="K68" i="20" s="1"/>
  <c r="N52" i="22"/>
  <c r="A27" i="23" s="1"/>
  <c r="B4" i="16"/>
  <c r="E4" i="16"/>
  <c r="E3" i="20" s="1"/>
  <c r="D75" i="16"/>
  <c r="D75" i="20" s="1"/>
  <c r="I70" i="16"/>
  <c r="I70" i="20" s="1"/>
  <c r="E76" i="16"/>
  <c r="E76" i="20" s="1"/>
  <c r="C76" i="16"/>
  <c r="C76" i="20" s="1"/>
  <c r="L68" i="16"/>
  <c r="L68" i="20" s="1"/>
  <c r="H68" i="16"/>
  <c r="H68" i="20" s="1"/>
  <c r="Z24" i="19"/>
  <c r="Z25" i="19" s="1"/>
  <c r="A7" i="23" s="1"/>
  <c r="N65" i="22"/>
  <c r="A33" i="23" s="1"/>
  <c r="N39" i="22"/>
  <c r="A21" i="23" s="1"/>
  <c r="K67" i="16"/>
  <c r="H55" i="16"/>
  <c r="H54" i="20" s="1"/>
  <c r="M65" i="22"/>
  <c r="J77" i="16"/>
  <c r="J77" i="20" s="1"/>
  <c r="G77" i="16"/>
  <c r="G77" i="20" s="1"/>
  <c r="K77" i="16"/>
  <c r="K77" i="20" s="1"/>
  <c r="B69" i="16"/>
  <c r="B69" i="20" s="1"/>
  <c r="F76" i="16"/>
  <c r="F76" i="20" s="1"/>
  <c r="L70" i="16"/>
  <c r="L70" i="20" s="1"/>
  <c r="J69" i="16"/>
  <c r="J69" i="20" s="1"/>
  <c r="D76" i="16"/>
  <c r="D76" i="20" s="1"/>
  <c r="F69" i="16"/>
  <c r="F69" i="20" s="1"/>
  <c r="Z78" i="19"/>
  <c r="Z79" i="19" s="1"/>
  <c r="A31" i="23" s="1"/>
  <c r="C70" i="16"/>
  <c r="C70" i="20" s="1"/>
  <c r="D70" i="16"/>
  <c r="D70" i="20" s="1"/>
  <c r="I69" i="16"/>
  <c r="I69" i="20" s="1"/>
  <c r="J76" i="16"/>
  <c r="J76" i="20" s="1"/>
  <c r="L76" i="16"/>
  <c r="L76" i="20" s="1"/>
  <c r="F21" i="16"/>
  <c r="B21" i="16"/>
  <c r="B20" i="20" s="1"/>
  <c r="C21" i="16"/>
  <c r="C20" i="20" s="1"/>
  <c r="D21" i="16"/>
  <c r="D20" i="20" s="1"/>
  <c r="H73" i="16"/>
  <c r="H73" i="20" s="1"/>
  <c r="M61" i="22"/>
  <c r="C24" i="16"/>
  <c r="C23" i="20" s="1"/>
  <c r="E24" i="16"/>
  <c r="E23" i="20" s="1"/>
  <c r="J72" i="16"/>
  <c r="J72" i="20" s="1"/>
  <c r="M60" i="22"/>
  <c r="D53" i="16"/>
  <c r="D52" i="20" s="1"/>
  <c r="E70" i="16"/>
  <c r="E70" i="20" s="1"/>
  <c r="M58" i="22"/>
  <c r="B70" i="16"/>
  <c r="B70" i="20" s="1"/>
  <c r="K69" i="16"/>
  <c r="K69" i="20" s="1"/>
  <c r="J67" i="16"/>
  <c r="D71" i="16"/>
  <c r="D71" i="20" s="1"/>
  <c r="L69" i="16"/>
  <c r="L69" i="20" s="1"/>
  <c r="E77" i="16"/>
  <c r="E77" i="20" s="1"/>
  <c r="F77" i="16"/>
  <c r="F77" i="20" s="1"/>
  <c r="I76" i="16"/>
  <c r="I76" i="20" s="1"/>
  <c r="B76" i="16"/>
  <c r="B76" i="20" s="1"/>
  <c r="C5" i="16"/>
  <c r="C4" i="20" s="1"/>
  <c r="E5" i="16"/>
  <c r="E4" i="20" s="1"/>
  <c r="D5" i="16"/>
  <c r="D4" i="20" s="1"/>
  <c r="B5" i="16"/>
  <c r="B4" i="20" s="1"/>
  <c r="H69" i="16"/>
  <c r="H69" i="20" s="1"/>
  <c r="B53" i="16"/>
  <c r="B52" i="20" s="1"/>
  <c r="F37" i="16"/>
  <c r="F36" i="20" s="1"/>
  <c r="E72" i="16"/>
  <c r="E72" i="20" s="1"/>
  <c r="J70" i="16"/>
  <c r="J70" i="20" s="1"/>
  <c r="E58" i="16"/>
  <c r="E57" i="20" s="1"/>
  <c r="E69" i="16"/>
  <c r="E69" i="20" s="1"/>
  <c r="C69" i="16"/>
  <c r="C69" i="20" s="1"/>
  <c r="D40" i="16"/>
  <c r="D39" i="20" s="1"/>
  <c r="F36" i="16"/>
  <c r="F35" i="20" s="1"/>
  <c r="B75" i="16"/>
  <c r="B75" i="20" s="1"/>
  <c r="G70" i="16"/>
  <c r="G70" i="20" s="1"/>
  <c r="D77" i="16"/>
  <c r="D77" i="20" s="1"/>
  <c r="K70" i="16"/>
  <c r="K70" i="20" s="1"/>
  <c r="E71" i="16"/>
  <c r="E71" i="20" s="1"/>
  <c r="B77" i="16"/>
  <c r="B77" i="20" s="1"/>
  <c r="D69" i="16"/>
  <c r="D69" i="20" s="1"/>
  <c r="H75" i="16"/>
  <c r="H75" i="20" s="1"/>
  <c r="G76" i="16"/>
  <c r="G76" i="20" s="1"/>
  <c r="K76" i="16"/>
  <c r="K76" i="20" s="1"/>
  <c r="F39" i="16"/>
  <c r="F38" i="20" s="1"/>
  <c r="B39" i="16"/>
  <c r="B38" i="20" s="1"/>
  <c r="G39" i="16"/>
  <c r="G38" i="20" s="1"/>
  <c r="N13" i="22"/>
  <c r="E21" i="16"/>
  <c r="E38" i="16"/>
  <c r="E37" i="20" s="1"/>
  <c r="D38" i="16"/>
  <c r="D37" i="20" s="1"/>
  <c r="F38" i="16"/>
  <c r="F37" i="20" s="1"/>
  <c r="C38" i="16"/>
  <c r="C37" i="20" s="1"/>
  <c r="G38" i="16"/>
  <c r="G37" i="20" s="1"/>
  <c r="D37" i="16"/>
  <c r="D36" i="20" s="1"/>
  <c r="C37" i="16"/>
  <c r="C36" i="20" s="1"/>
  <c r="E37" i="16"/>
  <c r="E36" i="20" s="1"/>
  <c r="G37" i="16"/>
  <c r="G36" i="20" s="1"/>
  <c r="D72" i="16"/>
  <c r="D72" i="20" s="1"/>
  <c r="B52" i="16"/>
  <c r="F52" i="16"/>
  <c r="E52" i="16"/>
  <c r="G52" i="16"/>
  <c r="G57" i="16"/>
  <c r="G56" i="20" s="1"/>
  <c r="F57" i="16"/>
  <c r="F56" i="20" s="1"/>
  <c r="B57" i="16"/>
  <c r="B56" i="20" s="1"/>
  <c r="H57" i="16"/>
  <c r="H56" i="20" s="1"/>
  <c r="E57" i="16"/>
  <c r="E56" i="20" s="1"/>
  <c r="C57" i="16"/>
  <c r="C56" i="20" s="1"/>
  <c r="C52" i="16"/>
  <c r="E23" i="16"/>
  <c r="E22" i="20" s="1"/>
  <c r="C23" i="16"/>
  <c r="C22" i="20" s="1"/>
  <c r="D23" i="16"/>
  <c r="D22" i="20" s="1"/>
  <c r="F23" i="16"/>
  <c r="F22" i="20" s="1"/>
  <c r="G35" i="16"/>
  <c r="F35" i="16"/>
  <c r="B35" i="16"/>
  <c r="E35" i="16"/>
  <c r="D22" i="16"/>
  <c r="D21" i="20" s="1"/>
  <c r="B22" i="16"/>
  <c r="B21" i="20" s="1"/>
  <c r="C22" i="16"/>
  <c r="E55" i="16"/>
  <c r="E54" i="20" s="1"/>
  <c r="C55" i="16"/>
  <c r="C54" i="20" s="1"/>
  <c r="G55" i="16"/>
  <c r="G54" i="20" s="1"/>
  <c r="D55" i="16"/>
  <c r="D54" i="20" s="1"/>
  <c r="F55" i="16"/>
  <c r="F54" i="20" s="1"/>
  <c r="B55" i="16"/>
  <c r="B54" i="20" s="1"/>
  <c r="C53" i="16"/>
  <c r="C52" i="20" s="1"/>
  <c r="E53" i="16"/>
  <c r="E52" i="20" s="1"/>
  <c r="G53" i="16"/>
  <c r="G52" i="20" s="1"/>
  <c r="H53" i="16"/>
  <c r="H52" i="20" s="1"/>
  <c r="F53" i="16"/>
  <c r="F52" i="20" s="1"/>
  <c r="B67" i="16"/>
  <c r="G67" i="16"/>
  <c r="L67" i="16"/>
  <c r="C67" i="16"/>
  <c r="E67" i="16"/>
  <c r="D67" i="16"/>
  <c r="I67" i="16"/>
  <c r="H67" i="16"/>
  <c r="F67" i="16"/>
  <c r="F22" i="16"/>
  <c r="B3" i="20"/>
  <c r="B37" i="16"/>
  <c r="B36" i="20" s="1"/>
  <c r="E7" i="16"/>
  <c r="B7" i="16"/>
  <c r="B6" i="20" s="1"/>
  <c r="D7" i="16"/>
  <c r="D6" i="20" s="1"/>
  <c r="F71" i="16"/>
  <c r="F71" i="20" s="1"/>
  <c r="K71" i="16"/>
  <c r="K71" i="20" s="1"/>
  <c r="L71" i="16"/>
  <c r="L71" i="20" s="1"/>
  <c r="H71" i="16"/>
  <c r="H71" i="20" s="1"/>
  <c r="C71" i="16"/>
  <c r="C71" i="20" s="1"/>
  <c r="B71" i="16"/>
  <c r="B71" i="20" s="1"/>
  <c r="G71" i="16"/>
  <c r="G71" i="20" s="1"/>
  <c r="I71" i="16"/>
  <c r="I71" i="20" s="1"/>
  <c r="J75" i="16"/>
  <c r="J75" i="20" s="1"/>
  <c r="F75" i="16"/>
  <c r="F75" i="20" s="1"/>
  <c r="K75" i="16"/>
  <c r="K75" i="20" s="1"/>
  <c r="G75" i="16"/>
  <c r="G75" i="20" s="1"/>
  <c r="C75" i="16"/>
  <c r="C75" i="20" s="1"/>
  <c r="E75" i="16"/>
  <c r="E75" i="20" s="1"/>
  <c r="L75" i="16"/>
  <c r="L75" i="20" s="1"/>
  <c r="I75" i="16"/>
  <c r="I75" i="20" s="1"/>
  <c r="C36" i="16"/>
  <c r="C35" i="20" s="1"/>
  <c r="D36" i="16"/>
  <c r="D35" i="20" s="1"/>
  <c r="G36" i="16"/>
  <c r="G35" i="20" s="1"/>
  <c r="E36" i="16"/>
  <c r="E35" i="20" s="1"/>
  <c r="C35" i="16"/>
  <c r="D52" i="16"/>
  <c r="D57" i="16"/>
  <c r="D56" i="20" s="1"/>
  <c r="G72" i="16"/>
  <c r="G72" i="20" s="1"/>
  <c r="H72" i="16"/>
  <c r="H72" i="20" s="1"/>
  <c r="C72" i="16"/>
  <c r="C72" i="20" s="1"/>
  <c r="I72" i="16"/>
  <c r="I72" i="20" s="1"/>
  <c r="B72" i="16"/>
  <c r="B72" i="20" s="1"/>
  <c r="K72" i="16"/>
  <c r="K72" i="20" s="1"/>
  <c r="L72" i="16"/>
  <c r="L72" i="20" s="1"/>
  <c r="F72" i="16"/>
  <c r="F72" i="20" s="1"/>
  <c r="D34" i="20"/>
  <c r="H52" i="16"/>
  <c r="G40" i="16"/>
  <c r="G39" i="20" s="1"/>
  <c r="B40" i="16"/>
  <c r="B39" i="20" s="1"/>
  <c r="E40" i="16"/>
  <c r="E39" i="20" s="1"/>
  <c r="C40" i="16"/>
  <c r="C39" i="20" s="1"/>
  <c r="F40" i="16"/>
  <c r="F39" i="20" s="1"/>
  <c r="D54" i="16"/>
  <c r="D53" i="20" s="1"/>
  <c r="F54" i="16"/>
  <c r="F53" i="20" s="1"/>
  <c r="H54" i="16"/>
  <c r="H53" i="20" s="1"/>
  <c r="E54" i="16"/>
  <c r="E53" i="20" s="1"/>
  <c r="C54" i="16"/>
  <c r="C53" i="20" s="1"/>
  <c r="C3" i="20"/>
  <c r="Z62" i="19"/>
  <c r="Z63" i="19" s="1"/>
  <c r="A25" i="23" s="1"/>
  <c r="B54" i="16"/>
  <c r="B53" i="20" s="1"/>
  <c r="B23" i="16"/>
  <c r="B22" i="20" s="1"/>
  <c r="Z48" i="19"/>
  <c r="Z49" i="19" s="1"/>
  <c r="A19" i="23" s="1"/>
  <c r="E22" i="16"/>
  <c r="H58" i="16"/>
  <c r="H57" i="20" s="1"/>
  <c r="G58" i="16"/>
  <c r="G57" i="20" s="1"/>
  <c r="F58" i="16"/>
  <c r="F57" i="20" s="1"/>
  <c r="D58" i="16"/>
  <c r="D57" i="20" s="1"/>
  <c r="C58" i="16"/>
  <c r="C57" i="20" s="1"/>
  <c r="C7" i="16"/>
  <c r="C6" i="20" s="1"/>
  <c r="J71" i="16"/>
  <c r="J71" i="20" s="1"/>
  <c r="A9" i="23" l="1"/>
  <c r="N1" i="22"/>
  <c r="M14" i="16"/>
  <c r="D64" i="16"/>
  <c r="E64" i="16"/>
  <c r="H64" i="16"/>
  <c r="F64" i="16"/>
  <c r="B64" i="16"/>
  <c r="C64" i="16"/>
  <c r="G64" i="16"/>
  <c r="B15" i="16"/>
  <c r="B2" i="17" s="1"/>
  <c r="C79" i="16"/>
  <c r="F47" i="16"/>
  <c r="H79" i="16"/>
  <c r="K79" i="16"/>
  <c r="B32" i="16"/>
  <c r="B31" i="16"/>
  <c r="I79" i="16"/>
  <c r="L79" i="16"/>
  <c r="G47" i="16"/>
  <c r="D32" i="16"/>
  <c r="D16" i="16"/>
  <c r="E20" i="20"/>
  <c r="E32" i="16"/>
  <c r="D47" i="16"/>
  <c r="K67" i="20"/>
  <c r="D79" i="16"/>
  <c r="G79" i="16"/>
  <c r="E47" i="16"/>
  <c r="F20" i="20"/>
  <c r="F32" i="16"/>
  <c r="C16" i="16"/>
  <c r="B16" i="16"/>
  <c r="C47" i="16"/>
  <c r="F79" i="16"/>
  <c r="E79" i="16"/>
  <c r="B79" i="16"/>
  <c r="B47" i="16"/>
  <c r="J67" i="20"/>
  <c r="J79" i="16"/>
  <c r="E16" i="16"/>
  <c r="C32" i="16"/>
  <c r="D46" i="16"/>
  <c r="S35" i="16" s="1"/>
  <c r="C24" i="21"/>
  <c r="F12" i="21" s="1"/>
  <c r="B18" i="17"/>
  <c r="H51" i="20"/>
  <c r="H63" i="16"/>
  <c r="F21" i="20"/>
  <c r="F31" i="16"/>
  <c r="D67" i="20"/>
  <c r="D78" i="16"/>
  <c r="G67" i="20"/>
  <c r="G78" i="16"/>
  <c r="F34" i="20"/>
  <c r="F46" i="16"/>
  <c r="B51" i="20"/>
  <c r="B63" i="16"/>
  <c r="M62" i="16"/>
  <c r="K78" i="16"/>
  <c r="C34" i="20"/>
  <c r="C46" i="16"/>
  <c r="D15" i="16"/>
  <c r="F67" i="20"/>
  <c r="F78" i="16"/>
  <c r="E67" i="20"/>
  <c r="E78" i="16"/>
  <c r="B67" i="20"/>
  <c r="B78" i="16"/>
  <c r="M77" i="16"/>
  <c r="J78" i="16"/>
  <c r="G34" i="20"/>
  <c r="G46" i="16"/>
  <c r="D31" i="16"/>
  <c r="G51" i="20"/>
  <c r="G63" i="16"/>
  <c r="E6" i="20"/>
  <c r="E15" i="16"/>
  <c r="H67" i="20"/>
  <c r="H78" i="16"/>
  <c r="C67" i="20"/>
  <c r="C78" i="16"/>
  <c r="E34" i="20"/>
  <c r="E46" i="16"/>
  <c r="C51" i="20"/>
  <c r="C63" i="16"/>
  <c r="E51" i="20"/>
  <c r="E63" i="16"/>
  <c r="D51" i="20"/>
  <c r="D63" i="16"/>
  <c r="E21" i="20"/>
  <c r="E31" i="16"/>
  <c r="C15" i="16"/>
  <c r="M30" i="16"/>
  <c r="I67" i="20"/>
  <c r="I78" i="16"/>
  <c r="L67" i="20"/>
  <c r="L78" i="16"/>
  <c r="C21" i="20"/>
  <c r="C31" i="16"/>
  <c r="B34" i="20"/>
  <c r="B46" i="16"/>
  <c r="M45" i="16"/>
  <c r="F51" i="20"/>
  <c r="F63" i="16"/>
  <c r="Q20" i="16" l="1"/>
  <c r="M31" i="16"/>
  <c r="B1" i="24"/>
  <c r="B6" i="23"/>
  <c r="Q4" i="16"/>
  <c r="N64" i="16"/>
  <c r="A28" i="23" s="1"/>
  <c r="M31" i="20"/>
  <c r="A14" i="23" s="1"/>
  <c r="D24" i="23"/>
  <c r="B4" i="24"/>
  <c r="B24" i="23"/>
  <c r="B2" i="24"/>
  <c r="F12" i="23"/>
  <c r="F6" i="24"/>
  <c r="B18" i="23"/>
  <c r="H2" i="24"/>
  <c r="C6" i="23"/>
  <c r="D1" i="24"/>
  <c r="G18" i="23"/>
  <c r="H7" i="24"/>
  <c r="F30" i="23"/>
  <c r="D6" i="24"/>
  <c r="F24" i="23"/>
  <c r="B6" i="24"/>
  <c r="E12" i="23"/>
  <c r="F5" i="24"/>
  <c r="E24" i="23"/>
  <c r="B5" i="24"/>
  <c r="E18" i="23"/>
  <c r="H5" i="24"/>
  <c r="H30" i="23"/>
  <c r="D8" i="24"/>
  <c r="G24" i="23"/>
  <c r="B7" i="24"/>
  <c r="K30" i="23"/>
  <c r="D11" i="24"/>
  <c r="F18" i="23"/>
  <c r="H6" i="24"/>
  <c r="D30" i="23"/>
  <c r="D4" i="24"/>
  <c r="C24" i="23"/>
  <c r="B3" i="24"/>
  <c r="C30" i="23"/>
  <c r="D3" i="24"/>
  <c r="E6" i="23"/>
  <c r="H1" i="24"/>
  <c r="D12" i="23"/>
  <c r="F4" i="24"/>
  <c r="C18" i="23"/>
  <c r="H3" i="24"/>
  <c r="G30" i="23"/>
  <c r="D7" i="24"/>
  <c r="H24" i="23"/>
  <c r="B8" i="24"/>
  <c r="L30" i="23"/>
  <c r="D12" i="24"/>
  <c r="B30" i="23"/>
  <c r="D2" i="24"/>
  <c r="D18" i="23"/>
  <c r="H4" i="24"/>
  <c r="N79" i="16"/>
  <c r="A34" i="23" s="1"/>
  <c r="N32" i="16"/>
  <c r="A16" i="23" s="1"/>
  <c r="B35" i="17"/>
  <c r="C35" i="17" s="1"/>
  <c r="C12" i="23"/>
  <c r="F3" i="24"/>
  <c r="I30" i="23"/>
  <c r="D9" i="24"/>
  <c r="C37" i="21"/>
  <c r="F8" i="21" s="1"/>
  <c r="J30" i="23"/>
  <c r="D10" i="24"/>
  <c r="E30" i="23"/>
  <c r="D5" i="24"/>
  <c r="D6" i="23"/>
  <c r="F1" i="24"/>
  <c r="N47" i="16"/>
  <c r="A22" i="23" s="1"/>
  <c r="N16" i="16"/>
  <c r="A10" i="23" s="1"/>
  <c r="B12" i="23"/>
  <c r="F2" i="24"/>
  <c r="B5" i="17"/>
  <c r="T4" i="16"/>
  <c r="C40" i="21"/>
  <c r="F28" i="21" s="1"/>
  <c r="B38" i="17"/>
  <c r="V35" i="16"/>
  <c r="C13" i="21"/>
  <c r="F15" i="21" s="1"/>
  <c r="B63" i="17"/>
  <c r="Q67" i="16"/>
  <c r="M78" i="16"/>
  <c r="Y6" i="15"/>
  <c r="B4" i="17"/>
  <c r="S4" i="16"/>
  <c r="C2" i="21"/>
  <c r="F22" i="21" s="1"/>
  <c r="B48" i="17"/>
  <c r="M63" i="16"/>
  <c r="Q52" i="16"/>
  <c r="C28" i="21"/>
  <c r="F2" i="21" s="1"/>
  <c r="B22" i="17"/>
  <c r="U20" i="16"/>
  <c r="C6" i="21"/>
  <c r="F26" i="21" s="1"/>
  <c r="B52" i="17"/>
  <c r="U52" i="16"/>
  <c r="C26" i="21"/>
  <c r="F30" i="21" s="1"/>
  <c r="B20" i="17"/>
  <c r="S20" i="16"/>
  <c r="M78" i="20"/>
  <c r="M79" i="20"/>
  <c r="A32" i="23" s="1"/>
  <c r="C36" i="21"/>
  <c r="F5" i="21" s="1"/>
  <c r="B34" i="17"/>
  <c r="R35" i="16"/>
  <c r="O18" i="17"/>
  <c r="C18" i="17"/>
  <c r="C27" i="21"/>
  <c r="F4" i="21" s="1"/>
  <c r="B21" i="17"/>
  <c r="T20" i="16"/>
  <c r="C4" i="21"/>
  <c r="F23" i="21" s="1"/>
  <c r="B50" i="17"/>
  <c r="S52" i="16"/>
  <c r="C5" i="21"/>
  <c r="F3" i="21" s="1"/>
  <c r="B51" i="17"/>
  <c r="T52" i="16"/>
  <c r="C3" i="21"/>
  <c r="F7" i="21" s="1"/>
  <c r="B49" i="17"/>
  <c r="R52" i="16"/>
  <c r="C19" i="21"/>
  <c r="F11" i="21" s="1"/>
  <c r="B69" i="17"/>
  <c r="AE6" i="15"/>
  <c r="W67" i="16"/>
  <c r="C16" i="21"/>
  <c r="F25" i="21" s="1"/>
  <c r="B66" i="17"/>
  <c r="T67" i="16"/>
  <c r="AB6" i="15"/>
  <c r="M14" i="20"/>
  <c r="C22" i="21"/>
  <c r="F19" i="21" s="1"/>
  <c r="AH6" i="15"/>
  <c r="Z67" i="16"/>
  <c r="B72" i="17"/>
  <c r="C39" i="21"/>
  <c r="F21" i="21" s="1"/>
  <c r="B37" i="17"/>
  <c r="U35" i="16"/>
  <c r="C15" i="21"/>
  <c r="F20" i="21" s="1"/>
  <c r="B65" i="17"/>
  <c r="S67" i="16"/>
  <c r="AA6" i="15"/>
  <c r="M47" i="20"/>
  <c r="A20" i="23" s="1"/>
  <c r="M46" i="20"/>
  <c r="B3" i="17"/>
  <c r="R4" i="16"/>
  <c r="C14" i="21"/>
  <c r="F9" i="21" s="1"/>
  <c r="B64" i="17"/>
  <c r="R67" i="16"/>
  <c r="Z6" i="15"/>
  <c r="C17" i="21"/>
  <c r="F18" i="21" s="1"/>
  <c r="B67" i="17"/>
  <c r="U67" i="16"/>
  <c r="AC6" i="15"/>
  <c r="C18" i="21"/>
  <c r="F27" i="21" s="1"/>
  <c r="B68" i="17"/>
  <c r="AD6" i="15"/>
  <c r="V67" i="16"/>
  <c r="C2" i="17"/>
  <c r="O2" i="17"/>
  <c r="C8" i="21"/>
  <c r="F29" i="21" s="1"/>
  <c r="B54" i="17"/>
  <c r="W52" i="16"/>
  <c r="C25" i="21"/>
  <c r="F13" i="21" s="1"/>
  <c r="B19" i="17"/>
  <c r="R20" i="16"/>
  <c r="C23" i="21"/>
  <c r="F14" i="21" s="1"/>
  <c r="B73" i="17"/>
  <c r="AA67" i="16"/>
  <c r="AI6" i="15"/>
  <c r="C38" i="21"/>
  <c r="F24" i="21" s="1"/>
  <c r="B36" i="17"/>
  <c r="T35" i="16"/>
  <c r="C7" i="21"/>
  <c r="F10" i="21" s="1"/>
  <c r="B53" i="17"/>
  <c r="V52" i="16"/>
  <c r="C21" i="21"/>
  <c r="F17" i="21" s="1"/>
  <c r="B71" i="17"/>
  <c r="Y67" i="16"/>
  <c r="AG6" i="15"/>
  <c r="M63" i="20"/>
  <c r="M64" i="20"/>
  <c r="C35" i="21"/>
  <c r="F6" i="21" s="1"/>
  <c r="B33" i="17"/>
  <c r="M46" i="16"/>
  <c r="Q35" i="16"/>
  <c r="C20" i="21"/>
  <c r="F16" i="21" s="1"/>
  <c r="B70" i="17"/>
  <c r="X67" i="16"/>
  <c r="AF6" i="15"/>
  <c r="M15" i="20"/>
  <c r="A8" i="23" s="1"/>
  <c r="M30" i="20"/>
  <c r="M15" i="16"/>
  <c r="N1" i="16" l="1"/>
  <c r="X67" i="20"/>
  <c r="AM67" i="20" s="1"/>
  <c r="O35" i="17"/>
  <c r="Q67" i="20"/>
  <c r="AF67" i="20" s="1"/>
  <c r="T51" i="20"/>
  <c r="AI51" i="20" s="1"/>
  <c r="A26" i="23"/>
  <c r="Q34" i="20"/>
  <c r="AF34" i="20" s="1"/>
  <c r="AA67" i="20"/>
  <c r="AP67" i="20" s="1"/>
  <c r="V34" i="20"/>
  <c r="AK34" i="20" s="1"/>
  <c r="T67" i="20"/>
  <c r="AI67" i="20" s="1"/>
  <c r="S67" i="20"/>
  <c r="AH67" i="20" s="1"/>
  <c r="W67" i="20"/>
  <c r="AL67" i="20" s="1"/>
  <c r="U67" i="20"/>
  <c r="AJ67" i="20" s="1"/>
  <c r="R67" i="20"/>
  <c r="AG67" i="20" s="1"/>
  <c r="T34" i="20"/>
  <c r="AI34" i="20" s="1"/>
  <c r="T20" i="20"/>
  <c r="AI20" i="20" s="1"/>
  <c r="T23" i="20"/>
  <c r="AI23" i="20" s="1"/>
  <c r="U20" i="20"/>
  <c r="AJ20" i="20" s="1"/>
  <c r="S20" i="20"/>
  <c r="AH20" i="20" s="1"/>
  <c r="R20" i="20"/>
  <c r="AG20" i="20" s="1"/>
  <c r="Q20" i="20"/>
  <c r="AF20" i="20" s="1"/>
  <c r="R23" i="20"/>
  <c r="AG23" i="20" s="1"/>
  <c r="U19" i="20"/>
  <c r="AJ19" i="20" s="1"/>
  <c r="Q23" i="20"/>
  <c r="AF23" i="20" s="1"/>
  <c r="T19" i="20"/>
  <c r="AI19" i="20" s="1"/>
  <c r="U23" i="20"/>
  <c r="AJ23" i="20" s="1"/>
  <c r="R19" i="20"/>
  <c r="AG19" i="20" s="1"/>
  <c r="S23" i="20"/>
  <c r="AH23" i="20" s="1"/>
  <c r="S22" i="20"/>
  <c r="AH22" i="20" s="1"/>
  <c r="T22" i="20"/>
  <c r="AI22" i="20" s="1"/>
  <c r="Q19" i="20"/>
  <c r="S21" i="20"/>
  <c r="AH21" i="20" s="1"/>
  <c r="R22" i="20"/>
  <c r="AG22" i="20" s="1"/>
  <c r="S19" i="20"/>
  <c r="AH19" i="20" s="1"/>
  <c r="Q22" i="20"/>
  <c r="AF22" i="20" s="1"/>
  <c r="Q21" i="20"/>
  <c r="AF21" i="20" s="1"/>
  <c r="U22" i="20"/>
  <c r="AJ22" i="20" s="1"/>
  <c r="O53" i="17"/>
  <c r="C53" i="17"/>
  <c r="O36" i="17"/>
  <c r="C36" i="17"/>
  <c r="O73" i="17"/>
  <c r="C73" i="17"/>
  <c r="C68" i="17"/>
  <c r="O68" i="17"/>
  <c r="O67" i="17"/>
  <c r="C67" i="17"/>
  <c r="R4" i="20"/>
  <c r="AG4" i="20" s="1"/>
  <c r="R5" i="20"/>
  <c r="AG5" i="20" s="1"/>
  <c r="S4" i="20"/>
  <c r="AH4" i="20" s="1"/>
  <c r="T4" i="20"/>
  <c r="AI4" i="20" s="1"/>
  <c r="Q4" i="20"/>
  <c r="AF4" i="20" s="1"/>
  <c r="T5" i="20"/>
  <c r="AI5" i="20" s="1"/>
  <c r="Q5" i="20"/>
  <c r="AF5" i="20" s="1"/>
  <c r="T3" i="20"/>
  <c r="AI3" i="20" s="1"/>
  <c r="S3" i="20"/>
  <c r="AH3" i="20" s="1"/>
  <c r="S5" i="20"/>
  <c r="AH5" i="20" s="1"/>
  <c r="R6" i="20"/>
  <c r="AG6" i="20" s="1"/>
  <c r="R3" i="20"/>
  <c r="AG3" i="20" s="1"/>
  <c r="Q6" i="20"/>
  <c r="AF6" i="20" s="1"/>
  <c r="S6" i="20"/>
  <c r="AH6" i="20" s="1"/>
  <c r="Q3" i="20"/>
  <c r="T6" i="20"/>
  <c r="AI6" i="20" s="1"/>
  <c r="C38" i="17"/>
  <c r="O38" i="17"/>
  <c r="R51" i="20"/>
  <c r="AG51" i="20" s="1"/>
  <c r="W51" i="20"/>
  <c r="AL51" i="20" s="1"/>
  <c r="Q55" i="20"/>
  <c r="AF55" i="20" s="1"/>
  <c r="T55" i="20"/>
  <c r="AI55" i="20" s="1"/>
  <c r="V55" i="20"/>
  <c r="AK55" i="20" s="1"/>
  <c r="W54" i="20"/>
  <c r="AL54" i="20" s="1"/>
  <c r="W55" i="20"/>
  <c r="AL55" i="20" s="1"/>
  <c r="S55" i="20"/>
  <c r="AH55" i="20" s="1"/>
  <c r="S52" i="20"/>
  <c r="AH52" i="20" s="1"/>
  <c r="R55" i="20"/>
  <c r="AG55" i="20" s="1"/>
  <c r="V53" i="20"/>
  <c r="AK53" i="20" s="1"/>
  <c r="Q57" i="20"/>
  <c r="AF57" i="20" s="1"/>
  <c r="U55" i="20"/>
  <c r="AJ55" i="20" s="1"/>
  <c r="T57" i="20"/>
  <c r="AI57" i="20" s="1"/>
  <c r="Q52" i="20"/>
  <c r="AF52" i="20" s="1"/>
  <c r="V52" i="20"/>
  <c r="AK52" i="20" s="1"/>
  <c r="R56" i="20"/>
  <c r="AG56" i="20" s="1"/>
  <c r="S56" i="20"/>
  <c r="AH56" i="20" s="1"/>
  <c r="T54" i="20"/>
  <c r="AI54" i="20" s="1"/>
  <c r="V56" i="20"/>
  <c r="AK56" i="20" s="1"/>
  <c r="U52" i="20"/>
  <c r="AJ52" i="20" s="1"/>
  <c r="U57" i="20"/>
  <c r="AJ57" i="20" s="1"/>
  <c r="T53" i="20"/>
  <c r="AI53" i="20" s="1"/>
  <c r="V54" i="20"/>
  <c r="AK54" i="20" s="1"/>
  <c r="Q56" i="20"/>
  <c r="AF56" i="20" s="1"/>
  <c r="R54" i="20"/>
  <c r="AG54" i="20" s="1"/>
  <c r="Q53" i="20"/>
  <c r="AF53" i="20" s="1"/>
  <c r="R57" i="20"/>
  <c r="AG57" i="20" s="1"/>
  <c r="S57" i="20"/>
  <c r="AH57" i="20" s="1"/>
  <c r="U54" i="20"/>
  <c r="AJ54" i="20" s="1"/>
  <c r="T56" i="20"/>
  <c r="AI56" i="20" s="1"/>
  <c r="Q54" i="20"/>
  <c r="AF54" i="20" s="1"/>
  <c r="U56" i="20"/>
  <c r="AJ56" i="20" s="1"/>
  <c r="V57" i="20"/>
  <c r="AK57" i="20" s="1"/>
  <c r="T52" i="20"/>
  <c r="AI52" i="20" s="1"/>
  <c r="R52" i="20"/>
  <c r="AG52" i="20" s="1"/>
  <c r="U53" i="20"/>
  <c r="AJ53" i="20" s="1"/>
  <c r="W53" i="20"/>
  <c r="AL53" i="20" s="1"/>
  <c r="R53" i="20"/>
  <c r="AG53" i="20" s="1"/>
  <c r="S53" i="20"/>
  <c r="AH53" i="20" s="1"/>
  <c r="S54" i="20"/>
  <c r="AH54" i="20" s="1"/>
  <c r="W56" i="20"/>
  <c r="AL56" i="20" s="1"/>
  <c r="W57" i="20"/>
  <c r="AL57" i="20" s="1"/>
  <c r="W52" i="20"/>
  <c r="AL52" i="20" s="1"/>
  <c r="O71" i="17"/>
  <c r="C71" i="17"/>
  <c r="D2" i="17"/>
  <c r="P2" i="17"/>
  <c r="O37" i="17"/>
  <c r="C37" i="17"/>
  <c r="V51" i="20"/>
  <c r="AK51" i="20" s="1"/>
  <c r="C50" i="17"/>
  <c r="O50" i="17"/>
  <c r="R21" i="20"/>
  <c r="AG21" i="20" s="1"/>
  <c r="V67" i="20"/>
  <c r="AK67" i="20" s="1"/>
  <c r="O4" i="17"/>
  <c r="C4" i="17"/>
  <c r="O63" i="17"/>
  <c r="C63" i="17"/>
  <c r="C54" i="17"/>
  <c r="O54" i="17"/>
  <c r="O51" i="17"/>
  <c r="C51" i="17"/>
  <c r="U51" i="20"/>
  <c r="AJ51" i="20" s="1"/>
  <c r="O20" i="17"/>
  <c r="C20" i="17"/>
  <c r="C52" i="17"/>
  <c r="O52" i="17"/>
  <c r="O22" i="17"/>
  <c r="C22" i="17"/>
  <c r="C48" i="17"/>
  <c r="O48" i="17"/>
  <c r="T21" i="20"/>
  <c r="AI21" i="20" s="1"/>
  <c r="C64" i="17"/>
  <c r="O64" i="17"/>
  <c r="O69" i="17"/>
  <c r="C69" i="17"/>
  <c r="O21" i="17"/>
  <c r="C21" i="17"/>
  <c r="U21" i="20"/>
  <c r="AJ21" i="20" s="1"/>
  <c r="U37" i="20"/>
  <c r="AJ37" i="20" s="1"/>
  <c r="T37" i="20"/>
  <c r="AI37" i="20" s="1"/>
  <c r="S37" i="20"/>
  <c r="AH37" i="20" s="1"/>
  <c r="U38" i="20"/>
  <c r="AJ38" i="20" s="1"/>
  <c r="V37" i="20"/>
  <c r="AK37" i="20" s="1"/>
  <c r="Q38" i="20"/>
  <c r="AF38" i="20" s="1"/>
  <c r="V38" i="20"/>
  <c r="AK38" i="20" s="1"/>
  <c r="R37" i="20"/>
  <c r="AG37" i="20" s="1"/>
  <c r="S38" i="20"/>
  <c r="AH38" i="20" s="1"/>
  <c r="U36" i="20"/>
  <c r="AJ36" i="20" s="1"/>
  <c r="Q35" i="20"/>
  <c r="AF35" i="20" s="1"/>
  <c r="S39" i="20"/>
  <c r="AH39" i="20" s="1"/>
  <c r="T38" i="20"/>
  <c r="AI38" i="20" s="1"/>
  <c r="Q37" i="20"/>
  <c r="AF37" i="20" s="1"/>
  <c r="U35" i="20"/>
  <c r="AJ35" i="20" s="1"/>
  <c r="R38" i="20"/>
  <c r="AG38" i="20" s="1"/>
  <c r="T39" i="20"/>
  <c r="AI39" i="20" s="1"/>
  <c r="S35" i="20"/>
  <c r="AH35" i="20" s="1"/>
  <c r="S36" i="20"/>
  <c r="AH36" i="20" s="1"/>
  <c r="T36" i="20"/>
  <c r="AI36" i="20" s="1"/>
  <c r="V39" i="20"/>
  <c r="AK39" i="20" s="1"/>
  <c r="V36" i="20"/>
  <c r="AK36" i="20" s="1"/>
  <c r="R39" i="20"/>
  <c r="AG39" i="20" s="1"/>
  <c r="V35" i="20"/>
  <c r="AK35" i="20" s="1"/>
  <c r="Q39" i="20"/>
  <c r="AF39" i="20" s="1"/>
  <c r="R35" i="20"/>
  <c r="AG35" i="20" s="1"/>
  <c r="T35" i="20"/>
  <c r="AI35" i="20" s="1"/>
  <c r="Q36" i="20"/>
  <c r="AF36" i="20" s="1"/>
  <c r="S34" i="20"/>
  <c r="AH34" i="20" s="1"/>
  <c r="U39" i="20"/>
  <c r="AJ39" i="20" s="1"/>
  <c r="R36" i="20"/>
  <c r="AG36" i="20" s="1"/>
  <c r="O65" i="17"/>
  <c r="C65" i="17"/>
  <c r="U34" i="20"/>
  <c r="AJ34" i="20" s="1"/>
  <c r="S51" i="20"/>
  <c r="AH51" i="20" s="1"/>
  <c r="C70" i="17"/>
  <c r="O70" i="17"/>
  <c r="O33" i="17"/>
  <c r="C33" i="17"/>
  <c r="Q51" i="20"/>
  <c r="O19" i="17"/>
  <c r="C19" i="17"/>
  <c r="O3" i="17"/>
  <c r="C3" i="17"/>
  <c r="C72" i="17"/>
  <c r="O72" i="17"/>
  <c r="R34" i="20"/>
  <c r="AG34" i="20" s="1"/>
  <c r="C66" i="17"/>
  <c r="O66" i="17"/>
  <c r="O49" i="17"/>
  <c r="C49" i="17"/>
  <c r="P35" i="17"/>
  <c r="D35" i="17"/>
  <c r="P18" i="17"/>
  <c r="D18" i="17"/>
  <c r="C34" i="17"/>
  <c r="O34" i="17"/>
  <c r="Q70" i="20"/>
  <c r="AF70" i="20" s="1"/>
  <c r="W73" i="20"/>
  <c r="AL73" i="20" s="1"/>
  <c r="Z74" i="20"/>
  <c r="AO74" i="20" s="1"/>
  <c r="S74" i="20"/>
  <c r="AH74" i="20" s="1"/>
  <c r="V74" i="20"/>
  <c r="AK74" i="20" s="1"/>
  <c r="T70" i="20"/>
  <c r="AI70" i="20" s="1"/>
  <c r="V77" i="20"/>
  <c r="AK77" i="20" s="1"/>
  <c r="Y77" i="20"/>
  <c r="AN77" i="20" s="1"/>
  <c r="W74" i="20"/>
  <c r="AL74" i="20" s="1"/>
  <c r="Q74" i="20"/>
  <c r="AF74" i="20" s="1"/>
  <c r="Y72" i="20"/>
  <c r="AN72" i="20" s="1"/>
  <c r="T77" i="20"/>
  <c r="AI77" i="20" s="1"/>
  <c r="T71" i="20"/>
  <c r="AI71" i="20" s="1"/>
  <c r="S68" i="20"/>
  <c r="AH68" i="20" s="1"/>
  <c r="T73" i="20"/>
  <c r="AI73" i="20" s="1"/>
  <c r="AA73" i="20"/>
  <c r="AP73" i="20" s="1"/>
  <c r="AA76" i="20"/>
  <c r="AP76" i="20" s="1"/>
  <c r="R77" i="20"/>
  <c r="AG77" i="20" s="1"/>
  <c r="U73" i="20"/>
  <c r="AJ73" i="20" s="1"/>
  <c r="R74" i="20"/>
  <c r="AG74" i="20" s="1"/>
  <c r="T74" i="20"/>
  <c r="AI74" i="20" s="1"/>
  <c r="R69" i="20"/>
  <c r="AG69" i="20" s="1"/>
  <c r="X69" i="20"/>
  <c r="AM69" i="20" s="1"/>
  <c r="T68" i="20"/>
  <c r="AI68" i="20" s="1"/>
  <c r="Z73" i="20"/>
  <c r="AO73" i="20" s="1"/>
  <c r="V70" i="20"/>
  <c r="AK70" i="20" s="1"/>
  <c r="Z68" i="20"/>
  <c r="AO68" i="20" s="1"/>
  <c r="X70" i="20"/>
  <c r="AM70" i="20" s="1"/>
  <c r="U70" i="20"/>
  <c r="AJ70" i="20" s="1"/>
  <c r="R73" i="20"/>
  <c r="AG73" i="20" s="1"/>
  <c r="Q77" i="20"/>
  <c r="AF77" i="20" s="1"/>
  <c r="X68" i="20"/>
  <c r="AM68" i="20" s="1"/>
  <c r="U74" i="20"/>
  <c r="AJ74" i="20" s="1"/>
  <c r="X77" i="20"/>
  <c r="AM77" i="20" s="1"/>
  <c r="AA77" i="20"/>
  <c r="AP77" i="20" s="1"/>
  <c r="AA74" i="20"/>
  <c r="AP74" i="20" s="1"/>
  <c r="Y70" i="20"/>
  <c r="AN70" i="20" s="1"/>
  <c r="R70" i="20"/>
  <c r="AG70" i="20" s="1"/>
  <c r="V76" i="20"/>
  <c r="AK76" i="20" s="1"/>
  <c r="R68" i="20"/>
  <c r="AG68" i="20" s="1"/>
  <c r="Q68" i="20"/>
  <c r="AF68" i="20" s="1"/>
  <c r="Y74" i="20"/>
  <c r="AN74" i="20" s="1"/>
  <c r="X74" i="20"/>
  <c r="AM74" i="20" s="1"/>
  <c r="V68" i="20"/>
  <c r="AK68" i="20" s="1"/>
  <c r="T76" i="20"/>
  <c r="AI76" i="20" s="1"/>
  <c r="Y68" i="20"/>
  <c r="AN68" i="20" s="1"/>
  <c r="U77" i="20"/>
  <c r="AJ77" i="20" s="1"/>
  <c r="W77" i="20"/>
  <c r="AL77" i="20" s="1"/>
  <c r="W68" i="20"/>
  <c r="AL68" i="20" s="1"/>
  <c r="AA70" i="20"/>
  <c r="AP70" i="20" s="1"/>
  <c r="Y69" i="20"/>
  <c r="AN69" i="20" s="1"/>
  <c r="U68" i="20"/>
  <c r="AJ68" i="20" s="1"/>
  <c r="T72" i="20"/>
  <c r="AI72" i="20" s="1"/>
  <c r="V73" i="20"/>
  <c r="AK73" i="20" s="1"/>
  <c r="S73" i="20"/>
  <c r="AH73" i="20" s="1"/>
  <c r="W75" i="20"/>
  <c r="AL75" i="20" s="1"/>
  <c r="Y73" i="20"/>
  <c r="AN73" i="20" s="1"/>
  <c r="W69" i="20"/>
  <c r="AL69" i="20" s="1"/>
  <c r="AA69" i="20"/>
  <c r="AP69" i="20" s="1"/>
  <c r="S76" i="20"/>
  <c r="AH76" i="20" s="1"/>
  <c r="R76" i="20"/>
  <c r="AG76" i="20" s="1"/>
  <c r="Z77" i="20"/>
  <c r="AO77" i="20" s="1"/>
  <c r="S71" i="20"/>
  <c r="AH71" i="20" s="1"/>
  <c r="X73" i="20"/>
  <c r="AM73" i="20" s="1"/>
  <c r="S69" i="20"/>
  <c r="AH69" i="20" s="1"/>
  <c r="Z70" i="20"/>
  <c r="AO70" i="20" s="1"/>
  <c r="X76" i="20"/>
  <c r="AM76" i="20" s="1"/>
  <c r="Q69" i="20"/>
  <c r="AF69" i="20" s="1"/>
  <c r="Z76" i="20"/>
  <c r="AO76" i="20" s="1"/>
  <c r="U69" i="20"/>
  <c r="AJ69" i="20" s="1"/>
  <c r="V69" i="20"/>
  <c r="AK69" i="20" s="1"/>
  <c r="U76" i="20"/>
  <c r="AJ76" i="20" s="1"/>
  <c r="Q73" i="20"/>
  <c r="AF73" i="20" s="1"/>
  <c r="Y76" i="20"/>
  <c r="AN76" i="20" s="1"/>
  <c r="T69" i="20"/>
  <c r="AI69" i="20" s="1"/>
  <c r="Z69" i="20"/>
  <c r="AO69" i="20" s="1"/>
  <c r="S75" i="20"/>
  <c r="AH75" i="20" s="1"/>
  <c r="S70" i="20"/>
  <c r="AH70" i="20" s="1"/>
  <c r="W76" i="20"/>
  <c r="AL76" i="20" s="1"/>
  <c r="W70" i="20"/>
  <c r="AL70" i="20" s="1"/>
  <c r="Q75" i="20"/>
  <c r="AF75" i="20" s="1"/>
  <c r="Q76" i="20"/>
  <c r="AF76" i="20" s="1"/>
  <c r="AA68" i="20"/>
  <c r="AP68" i="20" s="1"/>
  <c r="S77" i="20"/>
  <c r="AH77" i="20" s="1"/>
  <c r="R72" i="20"/>
  <c r="AG72" i="20" s="1"/>
  <c r="V71" i="20"/>
  <c r="AK71" i="20" s="1"/>
  <c r="Q71" i="20"/>
  <c r="AF71" i="20" s="1"/>
  <c r="R71" i="20"/>
  <c r="AG71" i="20" s="1"/>
  <c r="V72" i="20"/>
  <c r="AK72" i="20" s="1"/>
  <c r="X71" i="20"/>
  <c r="AM71" i="20" s="1"/>
  <c r="X72" i="20"/>
  <c r="AM72" i="20" s="1"/>
  <c r="W71" i="20"/>
  <c r="AL71" i="20" s="1"/>
  <c r="AA75" i="20"/>
  <c r="AP75" i="20" s="1"/>
  <c r="Z72" i="20"/>
  <c r="AO72" i="20" s="1"/>
  <c r="U75" i="20"/>
  <c r="AJ75" i="20" s="1"/>
  <c r="Z67" i="20"/>
  <c r="AO67" i="20" s="1"/>
  <c r="AA72" i="20"/>
  <c r="AP72" i="20" s="1"/>
  <c r="U72" i="20"/>
  <c r="AJ72" i="20" s="1"/>
  <c r="V75" i="20"/>
  <c r="AK75" i="20" s="1"/>
  <c r="AA71" i="20"/>
  <c r="AP71" i="20" s="1"/>
  <c r="T75" i="20"/>
  <c r="AI75" i="20" s="1"/>
  <c r="Z71" i="20"/>
  <c r="AO71" i="20" s="1"/>
  <c r="U71" i="20"/>
  <c r="AJ71" i="20" s="1"/>
  <c r="Y71" i="20"/>
  <c r="AN71" i="20" s="1"/>
  <c r="Y67" i="20"/>
  <c r="AN67" i="20" s="1"/>
  <c r="S72" i="20"/>
  <c r="AH72" i="20" s="1"/>
  <c r="R75" i="20"/>
  <c r="AG75" i="20" s="1"/>
  <c r="X75" i="20"/>
  <c r="AM75" i="20" s="1"/>
  <c r="Z75" i="20"/>
  <c r="AO75" i="20" s="1"/>
  <c r="W72" i="20"/>
  <c r="AL72" i="20" s="1"/>
  <c r="Q72" i="20"/>
  <c r="AF72" i="20" s="1"/>
  <c r="Y75" i="20"/>
  <c r="AN75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AF3" i="20"/>
  <c r="AB13" i="20"/>
  <c r="AB77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9" i="20"/>
  <c r="AB29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5" i="20"/>
  <c r="D66" i="17"/>
  <c r="P66" i="17"/>
  <c r="AB62" i="20"/>
  <c r="AF51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13" i="17" l="1"/>
  <c r="P14" i="17" s="1"/>
  <c r="P59" i="17"/>
  <c r="P60" i="17" s="1"/>
  <c r="P29" i="17"/>
  <c r="P30" i="17" s="1"/>
  <c r="E20" i="17"/>
  <c r="Q20" i="17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29" i="17" l="1"/>
  <c r="Q30" i="17" s="1"/>
  <c r="Q13" i="17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74" i="17" l="1"/>
  <c r="R75" i="17" s="1"/>
  <c r="R29" i="17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L63" i="17"/>
  <c r="Y63" i="17" s="1"/>
  <c r="L64" i="17"/>
  <c r="Y64" i="17" s="1"/>
  <c r="X64" i="17"/>
  <c r="X74" i="17" l="1"/>
  <c r="X75" i="17" s="1"/>
  <c r="Y74" i="17"/>
  <c r="Y75" i="17" s="1"/>
  <c r="Z75" i="17" l="1"/>
  <c r="B30" i="18" s="1"/>
  <c r="B31" i="18" s="1"/>
  <c r="B32" i="18" s="1"/>
</calcChain>
</file>

<file path=xl/sharedStrings.xml><?xml version="1.0" encoding="utf-8"?>
<sst xmlns="http://schemas.openxmlformats.org/spreadsheetml/2006/main" count="4001" uniqueCount="1593">
  <si>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</si>
  <si>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</si>
  <si>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</si>
  <si>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</si>
  <si>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</si>
  <si>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</si>
  <si>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</si>
  <si>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</si>
  <si>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</si>
  <si>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</si>
  <si>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</si>
  <si>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</si>
  <si>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</si>
  <si>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</si>
  <si>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</si>
  <si>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</si>
  <si>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</si>
  <si>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</si>
  <si>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</si>
  <si>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</si>
  <si>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</si>
  <si>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</si>
  <si>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</si>
  <si>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</si>
  <si>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</si>
  <si>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</si>
  <si>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</si>
  <si>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</si>
  <si>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</si>
  <si>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</si>
  <si>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</si>
  <si>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</si>
  <si>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</si>
  <si>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</si>
  <si>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</si>
  <si>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</si>
  <si>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</si>
  <si>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</si>
  <si>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</si>
  <si>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</si>
  <si>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</si>
  <si>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</si>
  <si>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</si>
  <si>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</si>
  <si>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</si>
  <si>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</si>
  <si>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</si>
  <si>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</si>
  <si>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</si>
  <si>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</si>
  <si>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</si>
  <si>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</si>
  <si>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</si>
  <si>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</si>
  <si>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</si>
  <si>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</si>
  <si>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</si>
  <si>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</si>
  <si>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</si>
  <si>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</si>
  <si>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</si>
  <si>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</si>
  <si>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</si>
  <si>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</si>
  <si>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</si>
  <si>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</si>
  <si>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</si>
  <si>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</si>
  <si>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</si>
  <si>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</si>
  <si>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</si>
  <si>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</si>
  <si>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</si>
  <si>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</si>
  <si>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</si>
  <si>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</si>
  <si>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</si>
  <si>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</si>
  <si>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</si>
  <si>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</si>
  <si>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</si>
  <si>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</si>
  <si>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</si>
  <si>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</si>
  <si>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</si>
  <si>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</si>
  <si>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</si>
  <si>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</si>
  <si>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</si>
  <si>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</si>
  <si>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</si>
  <si>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</si>
  <si>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</si>
  <si>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</si>
  <si>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</si>
  <si>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</si>
  <si>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</si>
  <si>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</si>
  <si>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</si>
  <si>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</si>
  <si>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</si>
  <si>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</si>
  <si>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</si>
  <si>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</si>
  <si>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</si>
  <si>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</si>
  <si>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</si>
  <si>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</si>
  <si>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</si>
  <si>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</si>
  <si>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</si>
  <si>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</si>
  <si>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</si>
  <si>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</si>
  <si>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</si>
  <si>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</si>
  <si>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</si>
  <si>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</si>
  <si>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</si>
  <si>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</si>
  <si>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</si>
  <si>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</si>
  <si>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</si>
  <si>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</si>
  <si>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</si>
  <si>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</si>
  <si>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</si>
  <si>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</si>
  <si>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</si>
  <si>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</si>
  <si>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</si>
  <si>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</si>
  <si>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</si>
  <si>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</si>
  <si>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</si>
  <si>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</si>
  <si>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</si>
  <si>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</si>
  <si>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</si>
  <si>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</si>
  <si>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</si>
  <si>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</si>
  <si>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</si>
  <si>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</si>
  <si>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</si>
  <si>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</si>
  <si>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</si>
  <si>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</si>
  <si>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</si>
  <si>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</si>
  <si>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</si>
  <si>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</si>
  <si>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</si>
  <si>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</si>
  <si>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</si>
  <si>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</si>
  <si>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</si>
  <si>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</si>
  <si>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</si>
  <si>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</si>
  <si>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</si>
  <si>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</si>
  <si>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</si>
  <si>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</si>
  <si>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</si>
  <si>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</si>
  <si>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</si>
  <si>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</si>
  <si>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</si>
  <si>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</si>
  <si>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</si>
  <si>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</si>
  <si>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</si>
  <si>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</si>
  <si>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</si>
  <si>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</si>
  <si>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</si>
  <si>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</si>
  <si>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</si>
  <si>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</si>
  <si>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</si>
  <si>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</si>
  <si>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</si>
  <si>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</si>
  <si>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</si>
  <si>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</si>
  <si>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</si>
  <si>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</si>
  <si>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</si>
  <si>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</si>
  <si>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</si>
  <si>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</si>
  <si>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</si>
  <si>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</si>
  <si>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</si>
  <si>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</si>
  <si>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</si>
  <si>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</si>
  <si>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</si>
  <si>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</si>
  <si>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</si>
  <si>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</si>
  <si>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</si>
  <si>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</si>
  <si>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</si>
  <si>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</si>
  <si>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</si>
  <si>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</si>
  <si>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</si>
  <si>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</si>
  <si>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</si>
  <si>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</si>
  <si>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</si>
  <si>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</si>
  <si>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</si>
  <si>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</si>
  <si>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</si>
  <si>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</si>
  <si>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</si>
  <si>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</si>
  <si>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</si>
  <si>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</si>
  <si>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</si>
  <si>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</si>
  <si>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</si>
  <si>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</si>
  <si>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</si>
  <si>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</si>
  <si>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</si>
  <si>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</si>
  <si>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</si>
  <si>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</si>
  <si>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</si>
  <si>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</si>
  <si>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</si>
  <si>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</si>
  <si>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</si>
  <si>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</si>
  <si>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</si>
  <si>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</si>
  <si>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</si>
  <si>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</si>
  <si>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</si>
  <si>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</si>
  <si>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</si>
  <si>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</si>
  <si>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</si>
  <si>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</si>
  <si>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</si>
  <si>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</si>
  <si>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</si>
  <si>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</si>
  <si>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</si>
  <si>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</si>
  <si>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</si>
  <si>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</si>
  <si>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</si>
  <si>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</si>
  <si>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</si>
  <si>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</si>
  <si>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</si>
  <si>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</si>
  <si>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</si>
  <si>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</si>
  <si>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</si>
  <si>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</si>
  <si>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</si>
  <si>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</si>
  <si>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</si>
  <si>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</si>
  <si>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</si>
  <si>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</si>
  <si>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</si>
  <si>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</si>
  <si>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</si>
  <si>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</si>
  <si>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</si>
  <si>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</si>
  <si>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</si>
  <si>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</si>
  <si>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</si>
  <si>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</si>
  <si>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</si>
  <si>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</si>
  <si>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</si>
  <si>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</si>
  <si>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</si>
  <si>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</si>
  <si>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</si>
  <si>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</si>
  <si>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</si>
  <si>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</si>
  <si>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</si>
  <si>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</si>
  <si>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</si>
  <si>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</si>
  <si>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</si>
  <si>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</si>
  <si>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</si>
  <si>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</si>
  <si>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</si>
  <si>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</si>
  <si>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</si>
  <si>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</si>
  <si>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</si>
  <si>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</si>
  <si>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</si>
  <si>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</si>
  <si>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</si>
  <si>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</si>
  <si>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</si>
  <si>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</si>
  <si>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</si>
  <si>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</si>
  <si>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</si>
  <si>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</si>
  <si>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</si>
  <si>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</si>
  <si>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</si>
  <si>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</si>
  <si>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</si>
  <si>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</si>
  <si>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</si>
  <si>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</si>
  <si>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</si>
  <si>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</si>
  <si>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</si>
  <si>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</si>
  <si>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</si>
  <si>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</si>
  <si>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</si>
  <si>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</si>
  <si>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</si>
  <si>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</si>
  <si>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</si>
  <si>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</si>
  <si>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</si>
  <si>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</si>
  <si>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</si>
  <si>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</si>
  <si>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</si>
  <si>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</si>
  <si>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</si>
  <si>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</si>
  <si>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</si>
  <si>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</si>
  <si>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</si>
  <si>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</si>
  <si>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</si>
  <si>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</si>
  <si>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</si>
  <si>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</si>
  <si>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</si>
  <si>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</si>
  <si>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</si>
  <si>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</si>
  <si>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</si>
  <si>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</si>
  <si>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</si>
  <si>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</si>
  <si>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</si>
  <si>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</si>
  <si>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</si>
  <si>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</si>
  <si>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</si>
  <si>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</si>
  <si>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</si>
  <si>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</si>
  <si>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</si>
  <si>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</si>
  <si>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</si>
  <si>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</si>
  <si>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</si>
  <si>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</si>
  <si>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</si>
  <si>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</si>
  <si>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</si>
  <si>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</si>
  <si>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</si>
  <si>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</si>
  <si>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</si>
  <si>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</si>
  <si>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</si>
  <si>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</si>
  <si>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</si>
  <si>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</si>
  <si>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</si>
  <si>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</si>
  <si>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</si>
  <si>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</si>
  <si>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</si>
  <si>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</si>
  <si>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</si>
  <si>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</si>
  <si>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</si>
  <si>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</si>
  <si>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</si>
  <si>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</si>
  <si>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</si>
  <si>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</si>
  <si>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</si>
  <si>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</si>
  <si>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</si>
  <si>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</si>
  <si>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</si>
  <si>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</si>
  <si>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</si>
  <si>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</si>
  <si>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</si>
  <si>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</si>
  <si>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</si>
  <si>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</si>
  <si>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</si>
  <si>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</si>
  <si>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</si>
  <si>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</si>
  <si>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</si>
  <si>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</si>
  <si>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</si>
  <si>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</si>
  <si>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</si>
  <si>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</si>
  <si>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</si>
  <si>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</si>
  <si>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</si>
  <si>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</si>
  <si>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</si>
  <si>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</si>
  <si>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</si>
  <si>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</si>
  <si>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</si>
  <si>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</si>
  <si>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</si>
  <si>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</si>
  <si>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</si>
  <si>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</si>
  <si>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</si>
  <si>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</si>
  <si>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</si>
  <si>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</si>
  <si>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</si>
  <si>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</si>
  <si>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</si>
  <si>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</si>
  <si>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</si>
  <si>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</si>
  <si>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</si>
  <si>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</si>
  <si>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</si>
  <si>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</si>
  <si>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</si>
  <si>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</si>
  <si>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</si>
  <si>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</si>
  <si>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</si>
  <si>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</si>
  <si>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</si>
  <si>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</si>
  <si>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</si>
  <si>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</si>
  <si>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</si>
  <si>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</si>
  <si>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</si>
  <si>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</si>
  <si>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</si>
  <si>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</si>
  <si>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</si>
  <si>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</si>
  <si>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</si>
  <si>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</si>
  <si>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</si>
  <si>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</si>
  <si>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</si>
  <si>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</si>
  <si>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</si>
  <si>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</si>
  <si>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</si>
  <si>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</si>
  <si>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</si>
  <si>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</si>
  <si>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</si>
  <si>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</si>
  <si>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</si>
  <si>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</si>
  <si>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</si>
  <si>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</si>
  <si>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</si>
  <si>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</si>
  <si>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</si>
  <si>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</si>
  <si>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</si>
  <si>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</si>
  <si>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</si>
  <si>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</si>
  <si>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</si>
  <si>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</si>
  <si>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</si>
  <si>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</si>
  <si>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</si>
  <si>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</si>
  <si>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</si>
  <si>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</si>
  <si>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</si>
  <si>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</si>
  <si>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</si>
  <si>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</si>
  <si>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</si>
  <si>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</si>
  <si>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</si>
  <si>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</si>
  <si>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</si>
  <si>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</si>
  <si>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</si>
  <si>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</si>
  <si>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</si>
  <si>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</si>
  <si>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</si>
  <si>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</si>
  <si>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</si>
  <si>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</si>
  <si>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</si>
  <si>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</si>
  <si>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</si>
  <si>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</si>
  <si>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</si>
  <si>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</si>
  <si>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</si>
  <si>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</si>
  <si>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</si>
  <si>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</si>
  <si>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</si>
  <si>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</si>
  <si>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</si>
  <si>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</si>
  <si>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</si>
  <si>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</si>
  <si>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</si>
  <si>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</si>
  <si>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</si>
  <si>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</si>
  <si>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</si>
  <si>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</si>
  <si>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</si>
  <si>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</si>
  <si>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</si>
  <si>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</si>
  <si>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</si>
  <si>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</si>
  <si>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</si>
  <si>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</si>
  <si>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</si>
  <si>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</si>
  <si>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</si>
  <si>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</si>
  <si>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</si>
  <si>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</si>
  <si>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</si>
  <si>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</si>
  <si>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</si>
  <si>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</si>
  <si>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</si>
  <si>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</si>
  <si>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</si>
  <si>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</si>
  <si>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</si>
  <si>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</si>
  <si>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</si>
  <si>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</si>
  <si>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</si>
  <si>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</si>
  <si>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</si>
  <si>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</si>
  <si>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</si>
  <si>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</si>
  <si>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</si>
  <si>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</si>
  <si>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</si>
  <si>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</si>
  <si>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</si>
  <si>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</si>
  <si>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</si>
  <si>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</si>
  <si>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</si>
  <si>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</si>
  <si>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</si>
  <si>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</si>
  <si>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</si>
  <si>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</si>
  <si>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</si>
  <si>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</si>
  <si>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</si>
  <si>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</si>
  <si>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</si>
  <si>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</si>
  <si>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</si>
  <si>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</si>
  <si>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</si>
  <si>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</si>
  <si>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</si>
  <si>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</si>
  <si>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</si>
  <si>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</si>
  <si>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</si>
  <si>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</si>
  <si>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</si>
  <si>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</si>
  <si>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</si>
  <si>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</si>
  <si>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</si>
  <si>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</si>
  <si>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</si>
  <si>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</si>
  <si>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</si>
  <si>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</si>
  <si>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</si>
  <si>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</si>
  <si>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</si>
  <si>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</si>
  <si>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</si>
  <si>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</si>
  <si>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</si>
  <si>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</si>
  <si>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</si>
  <si>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</si>
  <si>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</si>
  <si>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</si>
  <si>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</si>
  <si>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</si>
  <si>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</si>
  <si>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</si>
  <si>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</si>
  <si>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</si>
  <si>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</si>
  <si>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</si>
  <si>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</si>
  <si>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</si>
  <si>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</si>
  <si>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</si>
  <si>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</si>
  <si>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</si>
  <si>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</si>
  <si>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</si>
  <si>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</si>
  <si>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</si>
  <si>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</si>
  <si>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</si>
  <si>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</si>
  <si>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</si>
  <si>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</si>
  <si>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</si>
  <si>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</si>
  <si>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</si>
  <si>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</si>
  <si>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</si>
  <si>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</si>
  <si>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</si>
  <si>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</si>
  <si>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</si>
  <si>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</si>
  <si>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</si>
  <si>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</si>
  <si>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</si>
  <si>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</si>
  <si>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</si>
  <si>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</si>
  <si>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</si>
  <si>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</si>
  <si>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</si>
  <si>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</si>
  <si>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</si>
  <si>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</si>
  <si>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</si>
  <si>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</si>
  <si>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</si>
  <si>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</si>
  <si>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</si>
  <si>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</si>
  <si>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</si>
  <si>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</si>
  <si>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</si>
  <si>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</si>
  <si>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</si>
  <si>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</si>
  <si>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</si>
  <si>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</si>
  <si>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</si>
  <si>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</si>
  <si>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</si>
  <si>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</si>
  <si>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</si>
  <si>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</si>
  <si>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</si>
  <si>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</si>
  <si>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</si>
  <si>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</si>
  <si>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</si>
  <si>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</si>
  <si>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</si>
  <si>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</si>
  <si>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</si>
  <si>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</si>
  <si>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</si>
  <si>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</si>
  <si>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</si>
  <si>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</si>
  <si>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</si>
  <si>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</si>
  <si>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</si>
  <si>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</si>
  <si>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</si>
  <si>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</si>
  <si>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</si>
  <si>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</si>
  <si>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</si>
  <si>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</si>
  <si>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</si>
  <si>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</si>
  <si>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</si>
  <si>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</si>
  <si>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</si>
  <si>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</si>
  <si>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</si>
  <si>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</si>
  <si>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</si>
  <si>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</si>
  <si>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</si>
  <si>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</si>
  <si>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</si>
  <si>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</si>
  <si>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</si>
  <si>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</si>
  <si>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</si>
  <si>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</si>
  <si>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</si>
  <si>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</si>
  <si>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</si>
  <si>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</si>
  <si>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</si>
  <si>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</si>
  <si>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</si>
  <si>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</si>
  <si>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</si>
  <si>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</si>
  <si>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</si>
  <si>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</si>
  <si>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</si>
  <si>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</si>
  <si>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</si>
  <si>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</si>
  <si>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</si>
  <si>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</si>
  <si>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</si>
  <si>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</si>
  <si>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</si>
  <si>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</si>
  <si>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</si>
  <si>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</si>
  <si>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</si>
  <si>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</si>
  <si>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</si>
  <si>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</si>
  <si>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</si>
  <si>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</si>
  <si>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</si>
  <si>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</si>
  <si>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</si>
  <si>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</si>
  <si>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</si>
  <si>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</si>
  <si>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</si>
  <si>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</si>
  <si>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</si>
  <si>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</si>
  <si>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</si>
  <si>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</si>
  <si>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</si>
  <si>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</si>
  <si>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</si>
  <si>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</si>
  <si>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</si>
  <si>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</si>
  <si>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</si>
  <si>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</si>
  <si>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</si>
  <si>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</si>
  <si>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</si>
  <si>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</si>
  <si>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</si>
  <si>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</si>
  <si>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</si>
  <si>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</si>
  <si>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</si>
  <si>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</si>
  <si>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</si>
  <si>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</si>
  <si>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</si>
  <si>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</si>
  <si>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</si>
  <si>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</si>
  <si>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</si>
  <si>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</si>
  <si>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</si>
  <si>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</si>
  <si>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</si>
  <si>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</si>
  <si>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</si>
  <si>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</si>
  <si>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</si>
  <si>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</si>
  <si>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</si>
  <si>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</si>
  <si>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</si>
  <si>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</si>
  <si>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</si>
  <si>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</si>
  <si>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</si>
  <si>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</si>
  <si>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</si>
  <si>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</si>
  <si>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</si>
  <si>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</si>
  <si>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</si>
  <si>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</si>
  <si>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</si>
  <si>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</si>
  <si>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</si>
  <si>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</si>
  <si>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</si>
  <si>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</si>
  <si>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</si>
  <si>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</si>
  <si>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</si>
  <si>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</si>
  <si>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</si>
  <si>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</si>
  <si>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</si>
  <si>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</si>
  <si>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</si>
  <si>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</si>
  <si>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</si>
  <si>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</si>
  <si>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</si>
  <si>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</si>
  <si>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</si>
  <si>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</si>
  <si>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</si>
  <si>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</si>
  <si>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</si>
  <si>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</si>
  <si>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</si>
  <si>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</si>
  <si>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</si>
  <si>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</si>
  <si>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</si>
  <si>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</si>
  <si>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</si>
  <si>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</si>
  <si>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</si>
  <si>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</si>
  <si>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</si>
  <si>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</si>
  <si>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</si>
  <si>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</si>
  <si>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</si>
  <si>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</si>
  <si>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</si>
  <si>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</si>
  <si>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</si>
  <si>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</si>
  <si>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</si>
  <si>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</si>
  <si>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</si>
  <si>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</si>
  <si>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</si>
  <si>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</si>
  <si>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</si>
  <si>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</si>
  <si>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</si>
  <si>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</si>
  <si>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</si>
  <si>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</si>
  <si>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</si>
  <si>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</si>
  <si>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</si>
  <si>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</si>
  <si>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</si>
  <si>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</si>
  <si>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</si>
  <si>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</si>
  <si>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</si>
  <si>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</si>
  <si>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</si>
  <si>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</si>
  <si>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</si>
  <si>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</si>
  <si>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</si>
  <si>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</si>
  <si>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</si>
  <si>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</si>
  <si>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</si>
  <si>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</si>
  <si>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</si>
  <si>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</si>
  <si>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</si>
  <si>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</si>
  <si>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</si>
  <si>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</si>
  <si>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</si>
  <si>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</si>
  <si>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</si>
  <si>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</si>
  <si>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</si>
  <si>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</si>
  <si>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</si>
  <si>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</si>
  <si>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</si>
  <si>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</si>
  <si>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</si>
  <si>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</si>
  <si>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</si>
  <si>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</si>
  <si>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</si>
  <si>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</si>
  <si>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</si>
  <si>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</si>
  <si>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</si>
  <si>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</si>
  <si>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</si>
  <si>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</si>
  <si>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</si>
  <si>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</si>
  <si>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</si>
  <si>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</si>
  <si>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</si>
  <si>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</si>
  <si>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</si>
  <si>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</si>
  <si>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</si>
  <si>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</si>
  <si>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</si>
  <si>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</si>
  <si>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</si>
  <si>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</si>
  <si>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</si>
  <si>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</si>
  <si>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</si>
  <si>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</si>
  <si>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</si>
  <si>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</si>
  <si>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</si>
  <si>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</si>
  <si>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</si>
  <si>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</si>
  <si>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</si>
  <si>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</si>
  <si>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</si>
  <si>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</si>
  <si>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</si>
  <si>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</si>
  <si>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</si>
  <si>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</si>
  <si>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</si>
  <si>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</si>
  <si>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</si>
  <si>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</si>
  <si>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</si>
  <si>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</si>
  <si>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</si>
  <si>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</si>
  <si>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</si>
  <si>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</si>
  <si>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</si>
  <si>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</si>
  <si>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</si>
  <si>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</si>
  <si>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</si>
  <si>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</si>
  <si>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</si>
  <si>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</si>
  <si>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</si>
  <si>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</si>
  <si>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</si>
  <si>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</si>
  <si>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</si>
  <si>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</si>
  <si>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</si>
  <si>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</si>
  <si>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</si>
  <si>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</si>
  <si>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</si>
  <si>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</si>
  <si>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</si>
  <si>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</si>
  <si>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</si>
  <si>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</si>
  <si>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</si>
  <si>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</si>
  <si>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</si>
  <si>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</si>
  <si>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</si>
  <si>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</si>
  <si>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</si>
  <si>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</si>
  <si>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</si>
  <si>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</si>
  <si>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</si>
  <si>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</si>
  <si>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</si>
  <si>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</si>
  <si>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</si>
  <si>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</si>
  <si>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</si>
  <si>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</si>
  <si>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</si>
  <si>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</si>
  <si>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</si>
  <si>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</si>
  <si>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</si>
  <si>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</si>
  <si>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</si>
  <si>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</si>
  <si>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</si>
  <si>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</si>
  <si>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</si>
  <si>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</si>
  <si>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</si>
  <si>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</si>
  <si>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</si>
  <si>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</si>
  <si>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</si>
  <si>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</si>
  <si>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</si>
  <si>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</si>
  <si>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</si>
  <si>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</si>
  <si>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</si>
  <si>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</si>
  <si>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</si>
  <si>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</si>
  <si>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</si>
  <si>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</si>
  <si>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</si>
  <si>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</si>
  <si>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</si>
  <si>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</si>
  <si>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</si>
  <si>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</si>
  <si>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</si>
  <si>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</si>
  <si>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</si>
  <si>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</si>
  <si>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</si>
  <si>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</si>
  <si>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</si>
  <si>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</si>
  <si>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</si>
  <si>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</si>
  <si>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</si>
  <si>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</si>
  <si>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</si>
  <si>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</si>
  <si>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</si>
  <si>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</si>
  <si>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</si>
  <si>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</si>
  <si>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</si>
  <si>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</si>
  <si>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</si>
  <si>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</si>
  <si>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</si>
  <si>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</si>
  <si>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</si>
  <si>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</si>
  <si>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</si>
  <si>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</si>
  <si>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</si>
  <si>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</si>
  <si>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</si>
  <si>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</si>
  <si>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</si>
  <si>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</si>
  <si>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</si>
  <si>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</si>
  <si>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</si>
  <si>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</si>
  <si>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</si>
  <si>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</si>
  <si>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</si>
  <si>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</si>
  <si>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</si>
  <si>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</si>
  <si>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</si>
  <si>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</si>
  <si>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</si>
  <si>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</si>
  <si>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</si>
  <si>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</si>
  <si>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</si>
  <si>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</si>
  <si>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</si>
  <si>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</si>
  <si>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</si>
  <si>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</si>
  <si>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</si>
  <si>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</si>
  <si>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</si>
  <si>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</si>
  <si>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</si>
  <si>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</si>
  <si>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</si>
  <si>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</si>
  <si>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</si>
  <si>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</si>
  <si>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</si>
  <si>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</si>
  <si>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</si>
  <si>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</si>
  <si>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</si>
  <si>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</si>
  <si>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</si>
  <si>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</si>
  <si>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</si>
  <si>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</si>
  <si>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</si>
  <si>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</si>
  <si>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</si>
  <si>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</si>
  <si>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</si>
  <si>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</si>
  <si>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</si>
  <si>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</si>
  <si>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</si>
  <si>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</si>
  <si>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</si>
  <si>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</si>
  <si>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</si>
  <si>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</si>
  <si>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</si>
  <si>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</si>
  <si>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</si>
  <si>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</si>
  <si>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</si>
  <si>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</si>
  <si>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</si>
  <si>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</si>
  <si>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</si>
  <si>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</si>
  <si>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</si>
  <si>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</si>
  <si>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</si>
  <si>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</si>
  <si>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</si>
  <si>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</si>
  <si>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</si>
  <si>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</si>
  <si>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</si>
  <si>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</si>
  <si>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</si>
  <si>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</si>
  <si>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</si>
  <si>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</si>
  <si>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</si>
  <si>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</si>
  <si>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</si>
  <si>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</si>
  <si>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</si>
  <si>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</si>
  <si>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</si>
  <si>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</si>
  <si>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</si>
  <si>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</si>
  <si>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</si>
  <si>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</si>
  <si>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</si>
  <si>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</si>
  <si>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</si>
  <si>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</si>
  <si>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</si>
  <si>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</si>
  <si>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</si>
  <si>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</si>
  <si>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</si>
  <si>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</si>
  <si>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</si>
  <si>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</si>
  <si>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</si>
  <si>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</si>
  <si>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</si>
  <si>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</si>
  <si>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</si>
  <si>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</si>
  <si>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</si>
  <si>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</si>
  <si>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</si>
  <si>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</si>
  <si>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</si>
  <si>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</si>
  <si>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</si>
  <si>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</si>
  <si>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</si>
  <si>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</si>
  <si>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</si>
  <si>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</si>
  <si>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</si>
  <si>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</si>
  <si>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</si>
  <si>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</si>
  <si>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</si>
  <si>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</si>
  <si>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</si>
  <si>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</si>
  <si>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</si>
  <si>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</si>
  <si>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</si>
  <si>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</si>
  <si>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</si>
  <si>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</si>
  <si>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</si>
  <si>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</si>
  <si>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</si>
  <si>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</si>
  <si>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</si>
  <si>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</si>
  <si>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</si>
  <si>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</si>
  <si>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</si>
  <si>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</si>
  <si>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</si>
  <si>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</si>
  <si>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</si>
  <si>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</si>
  <si>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</si>
  <si>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</si>
  <si>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</si>
  <si>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</si>
  <si>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</si>
  <si>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</si>
  <si>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</si>
  <si>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</si>
  <si>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</si>
  <si>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</si>
  <si>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</si>
  <si>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</si>
  <si>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</si>
  <si>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</si>
  <si>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</si>
  <si>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</si>
  <si>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</si>
  <si>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</si>
  <si>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</si>
  <si>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</si>
  <si>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</si>
  <si>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</si>
  <si>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</si>
  <si>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</si>
  <si>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</si>
  <si>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</si>
  <si>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</si>
  <si>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</si>
  <si>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</si>
  <si>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</si>
  <si>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</si>
  <si>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</si>
  <si>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</si>
  <si>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</si>
  <si>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</si>
  <si>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</si>
  <si>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</si>
  <si>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</si>
  <si>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</si>
  <si>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</si>
  <si>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</si>
  <si>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</si>
  <si>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</si>
  <si>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</si>
  <si>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</si>
  <si>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</si>
  <si>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</si>
  <si>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</si>
  <si>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</si>
  <si>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</si>
  <si>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</si>
  <si>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</si>
  <si>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</si>
  <si>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</si>
  <si>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</si>
  <si>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</si>
  <si>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</si>
  <si>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</si>
  <si>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</si>
  <si>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</si>
  <si>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</si>
  <si>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</si>
  <si>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</si>
  <si>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</si>
  <si>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</si>
  <si>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</si>
  <si>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</si>
  <si>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</si>
  <si>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</si>
  <si>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</si>
  <si>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</si>
  <si>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</si>
  <si>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</si>
  <si>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</si>
  <si>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</si>
  <si>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</si>
  <si>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</si>
  <si>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</si>
  <si>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</si>
  <si>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</si>
  <si>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</si>
  <si>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</si>
  <si>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</si>
  <si>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</si>
  <si>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</si>
  <si>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</si>
  <si>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</si>
  <si>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</si>
  <si>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</si>
  <si>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</si>
  <si>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</si>
  <si>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</si>
  <si>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</si>
  <si>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</si>
  <si>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</si>
  <si>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</si>
  <si>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</si>
  <si>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</si>
  <si>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</si>
  <si>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</si>
  <si>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</si>
  <si>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</si>
  <si>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</si>
  <si>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</si>
  <si>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</si>
  <si>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</si>
  <si>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</si>
  <si>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</si>
  <si>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</si>
  <si>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</si>
  <si>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</si>
  <si>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</si>
  <si>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</si>
  <si>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</si>
  <si>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</si>
  <si>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</si>
  <si>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</si>
  <si>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</si>
  <si>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</si>
  <si>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</si>
  <si>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</si>
  <si>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</si>
  <si>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</si>
  <si>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</si>
  <si>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</si>
  <si>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</si>
  <si>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</si>
  <si>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</si>
  <si>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</si>
  <si>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</si>
  <si>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</si>
  <si>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</si>
  <si>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</si>
  <si>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</si>
  <si>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</si>
  <si>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</si>
  <si>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</si>
  <si>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</si>
  <si>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</si>
  <si>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</si>
  <si>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</si>
  <si>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</si>
  <si>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</si>
  <si>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</si>
  <si>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</si>
  <si>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</si>
  <si>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</si>
  <si>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</si>
  <si>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</si>
  <si>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</si>
  <si>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</si>
  <si>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</si>
  <si>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</si>
  <si>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</si>
  <si>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</si>
  <si>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</si>
  <si>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</si>
  <si>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</si>
  <si>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</si>
  <si>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</si>
  <si>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</si>
  <si>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</si>
  <si>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</si>
  <si>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</si>
  <si>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</si>
  <si>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</si>
  <si>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</si>
  <si>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</si>
  <si>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</si>
  <si>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</si>
  <si>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</si>
  <si>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</si>
  <si>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</si>
  <si>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</si>
  <si>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</si>
  <si>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</si>
  <si>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</si>
  <si>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</si>
  <si>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</si>
  <si>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</si>
  <si>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</si>
  <si>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</si>
  <si>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</si>
  <si>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</si>
  <si>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</si>
  <si>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</si>
  <si>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</si>
  <si>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</si>
  <si>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</si>
  <si>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</si>
  <si>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</si>
  <si>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</si>
  <si>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</si>
  <si>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</si>
  <si>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</si>
  <si>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</si>
  <si>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</si>
  <si>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</si>
  <si>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</si>
  <si>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</si>
  <si>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</si>
  <si>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</si>
  <si>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</si>
  <si>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</si>
  <si>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</si>
  <si>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</si>
  <si>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</si>
  <si>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</si>
  <si>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</si>
  <si>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</si>
  <si>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</si>
  <si>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</si>
  <si>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</si>
  <si>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</si>
  <si>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</si>
  <si>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</si>
  <si>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</si>
  <si>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</si>
  <si>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</si>
  <si>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</si>
  <si>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</si>
  <si>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</si>
  <si>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</si>
  <si>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</si>
  <si>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</si>
  <si>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</si>
  <si>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</si>
  <si>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</si>
  <si>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</si>
  <si>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</si>
  <si>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</si>
  <si>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</si>
  <si>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</si>
  <si>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</si>
  <si>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</si>
  <si>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</si>
  <si>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</si>
  <si>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</si>
  <si>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</si>
  <si>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</si>
  <si>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</si>
  <si>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</si>
  <si>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</si>
  <si>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</si>
  <si>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</si>
  <si>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</si>
  <si>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</si>
  <si>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</si>
  <si>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</si>
  <si>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</si>
  <si>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</si>
  <si>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</si>
  <si>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</si>
  <si>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</si>
  <si>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</si>
  <si>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</si>
  <si>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</si>
  <si>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</si>
  <si>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</si>
  <si>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</si>
  <si>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</si>
  <si>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</si>
  <si>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</si>
  <si>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</si>
  <si>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</si>
  <si>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</si>
  <si>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</si>
  <si>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</si>
  <si>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</si>
  <si>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</si>
  <si>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</si>
  <si>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</si>
  <si>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</si>
  <si>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</si>
  <si>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</si>
  <si>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</si>
  <si>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</si>
  <si>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</si>
  <si>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</si>
  <si>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</si>
  <si>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</si>
  <si>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</si>
  <si>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</si>
  <si>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</si>
  <si>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</si>
  <si>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</si>
  <si>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</si>
  <si>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</si>
  <si>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</si>
  <si>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</si>
  <si>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</si>
  <si>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</si>
  <si>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</si>
  <si>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</si>
  <si>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</si>
  <si>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</si>
  <si>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</si>
  <si>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</si>
  <si>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</si>
  <si>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</si>
  <si>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</si>
  <si>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</si>
  <si>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</si>
  <si>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</si>
  <si>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</si>
  <si>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</si>
  <si>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</si>
  <si>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</si>
  <si>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</si>
  <si>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</si>
  <si>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</si>
  <si>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</si>
  <si>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</si>
  <si>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</si>
  <si>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</si>
  <si>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</si>
  <si>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</si>
  <si>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</si>
  <si>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</si>
  <si>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</si>
  <si>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</si>
  <si>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</si>
  <si>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</si>
  <si>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</si>
  <si>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</si>
  <si>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</si>
  <si>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</si>
  <si>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</si>
  <si>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</si>
  <si>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</si>
  <si>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</si>
  <si>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</si>
  <si>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</si>
  <si>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</si>
  <si>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</si>
  <si>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</si>
  <si>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</si>
  <si>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</si>
  <si>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</si>
  <si>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</si>
  <si>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</si>
  <si>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</si>
  <si>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</si>
  <si>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</si>
  <si>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</si>
  <si>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</si>
  <si>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</si>
  <si>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</si>
  <si>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</si>
  <si>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</si>
  <si>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</si>
  <si>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</si>
  <si>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Matrix Inconsistency</t>
  </si>
  <si>
    <t>Standard Deviation</t>
  </si>
  <si>
    <t>Original HDM Inconsistency</t>
  </si>
  <si>
    <t>HDM Matrix Inconsistency</t>
  </si>
  <si>
    <t>These are the ratioed matrices</t>
  </si>
  <si>
    <t>These both are the normalized matrices. Sum to 4 and Sum to 0.</t>
  </si>
  <si>
    <t>Normalized Matrix Average</t>
  </si>
  <si>
    <t>Normalized Matrix Standard Deviation</t>
  </si>
  <si>
    <t>Have to minus 1  here to auto calculate correct ratio number in grid to right</t>
  </si>
  <si>
    <t>Have to +2 the reciprocals to get correct ratio to auto calculate (the table which is shown on the top of the density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</si>
</sst>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7" fillId="0" borderId="1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0.53058850458813978</c:v>
                </c:pt>
                <c:pt idx="6">
                  <c:v>0</c:v>
                </c:pt>
                <c:pt idx="7">
                  <c:v>0.53058850458813978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0.5453263027170161</c:v>
                </c:pt>
                <c:pt idx="2">
                  <c:v>0</c:v>
                </c:pt>
                <c:pt idx="3">
                  <c:v>0</c:v>
                </c:pt>
                <c:pt idx="4">
                  <c:v>0.5453263027170161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0.36465537141766879</c:v>
                </c:pt>
                <c:pt idx="5">
                  <c:v>0.36465537141766879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1.8371897455221879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1.2217352516960891</c:v>
                </c:pt>
                <c:pt idx="2">
                  <c:v>0</c:v>
                </c:pt>
                <c:pt idx="3">
                  <c:v>0</c:v>
                </c:pt>
                <c:pt idx="4">
                  <c:v>6.3619290011236229E-2</c:v>
                </c:pt>
                <c:pt idx="5">
                  <c:v>6.3619290011236229E-2</c:v>
                </c:pt>
                <c:pt idx="6">
                  <c:v>6.3619290011236229E-2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0.99074145493720023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1.3212287925623869</c:v>
                </c:pt>
                <c:pt idx="5">
                  <c:v>0</c:v>
                </c:pt>
                <c:pt idx="6">
                  <c:v>1.3212287925623869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3.961382192059526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1.3592898142868268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focus!$AF$77:$AP$77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0.2003111970763034</c:v>
                </c:pt>
                <c:pt idx="1">
                  <c:v>0.2003111970763034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0.2003111970763034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</c:v>
                </c:pt>
                <c:pt idx="1">
                  <c:v>1.9312990611477043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0.86805725672766076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0.32380225449454447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1.6811830605123523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focus!$AF$57:$AL$57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0.30316991993226328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1.0598492282800285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0.95475487989839469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0.63420771712435831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focus!$AF$23:$AJ$23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0.21909444122695576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0.19405907695430136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1.4670642085832668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0.43982845265328518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focus!$AF$6:$AI$6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0.61300659589116502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1.2966184375045904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1.7412998346284105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4.1039904289982942E-2</c:v>
                </c:pt>
                <c:pt idx="3">
                  <c:v>4.1039904289982942E-2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focus!$AF$39:$AK$39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0.49649486241685037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63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48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16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1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31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50.355789004629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14.4257812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ht="15" customHeight="1" x14ac:dyDescent="0.25">
      <c r="A1" t="s">
        <v>1591</v>
      </c>
      <c r="N1" t="s">
        <v>1592</v>
      </c>
    </row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IFERROR(((10-(B4+2))/(B4+2)),9)</f>
        <v>2.3333333333333335</v>
      </c>
      <c r="Q3" s="4">
        <f>IFERROR(((10-(B5+2))/(B5+2)),9)</f>
        <v>1</v>
      </c>
      <c r="R3" s="6">
        <f>IFERROR(((10-(B6+2))/(B6+2)),9)</f>
        <v>0.1111111111111111</v>
      </c>
      <c r="S3" s="2"/>
      <c r="T3" s="5"/>
      <c r="U3" s="2"/>
      <c r="V3" s="2"/>
      <c r="W3" s="2"/>
      <c r="X3" s="2"/>
      <c r="Y3" s="2"/>
      <c r="Z3" s="1">
        <f t="shared" ref="Z3:Z6" si="0">SUM(O3:Y3)</f>
        <v>4.4444444444444446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IFERROR(((10-(C5+2))/(C5+2)),9)</f>
        <v>0.1111111111111111</v>
      </c>
      <c r="R4" s="4">
        <f>IFERROR(((10-(C6+2))/(C6+2)),9)</f>
        <v>0</v>
      </c>
      <c r="S4" s="2"/>
      <c r="T4" s="5"/>
      <c r="U4" s="2"/>
      <c r="V4" s="2"/>
      <c r="W4" s="2"/>
      <c r="X4" s="2"/>
      <c r="Y4" s="2"/>
      <c r="Z4" s="1">
        <f t="shared" si="0"/>
        <v>1.2222222222222223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IFERROR(((10-(D6+2))/(D6+2)),9)</f>
        <v>0.25</v>
      </c>
      <c r="S5" s="2"/>
      <c r="T5" s="5"/>
      <c r="U5" s="2"/>
      <c r="V5" s="2"/>
      <c r="W5" s="2"/>
      <c r="X5" s="2"/>
      <c r="Y5" s="2"/>
      <c r="Z5" s="1">
        <f t="shared" si="0"/>
        <v>4.0119047619047619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IFERROR(((10-(B18+2))/(B18+2)),9)</f>
        <v>0</v>
      </c>
      <c r="Q17" s="4">
        <f>IFERROR(((10-(B19+2))/(B19+2)),9)</f>
        <v>1.5</v>
      </c>
      <c r="R17" s="6">
        <f>IFERROR(((10-(B20+2))/(B20+2)),9)</f>
        <v>1</v>
      </c>
      <c r="S17" s="8">
        <f>IFERROR(((10-(B21+2))/(B21+2)),9)</f>
        <v>0.25</v>
      </c>
      <c r="T17" s="5"/>
      <c r="U17" s="2"/>
      <c r="V17" s="2"/>
      <c r="W17" s="2"/>
      <c r="X17" s="2"/>
      <c r="Y17" s="2"/>
      <c r="Z17" s="1">
        <f t="shared" ref="Z17:Z21" si="3">SUM(O17:Y17)</f>
        <v>3.75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IFERROR(((10-(C19+2))/(C19+2)),9)</f>
        <v>1.5</v>
      </c>
      <c r="R18" s="4">
        <f>IFERROR(((10-(C20+2))/(C20+2)),9)</f>
        <v>1</v>
      </c>
      <c r="S18" s="6">
        <f>IFERROR(((10-(C21+2))/(C21+2)),9)</f>
        <v>0.25</v>
      </c>
      <c r="T18" s="5"/>
      <c r="U18" s="2"/>
      <c r="V18" s="2"/>
      <c r="W18" s="2"/>
      <c r="X18" s="2"/>
      <c r="Y18" s="2"/>
      <c r="Z18" s="1">
        <f t="shared" si="3"/>
        <v>7.75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IFERROR(((10-(D20+2))/(D20+2)),9)</f>
        <v>1.5</v>
      </c>
      <c r="S19" s="4">
        <f>IFERROR(((10-(D21+2))/(D21+2)),9)</f>
        <v>0</v>
      </c>
      <c r="T19" s="5"/>
      <c r="U19" s="2"/>
      <c r="V19" s="2"/>
      <c r="W19" s="2"/>
      <c r="X19" s="2"/>
      <c r="Y19" s="2"/>
      <c r="Z19" s="1">
        <f t="shared" si="3"/>
        <v>3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IFERROR(((10-(E21+2))/(E21+2)),9)</f>
        <v>0.1111111111111111</v>
      </c>
      <c r="T20" s="5"/>
      <c r="U20" s="2"/>
      <c r="V20" s="2"/>
      <c r="W20" s="2"/>
      <c r="X20" s="2"/>
      <c r="Y20" s="2"/>
      <c r="Z20" s="1">
        <f t="shared" si="3"/>
        <v>2.2182539682539684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IFERROR(((10-(B31+2))/(B31+2)),9)</f>
        <v>0.42857142857142855</v>
      </c>
      <c r="Q30" s="4">
        <f>IFERROR(((10-(B32+2))/(B32+2)),9)</f>
        <v>1</v>
      </c>
      <c r="R30" s="6">
        <f>IFERROR(((10-(B33+2))/(B33+2)),9)</f>
        <v>1.5</v>
      </c>
      <c r="S30" s="8">
        <f>IFERROR(((10-(B34+2))/(B34+2)),9)</f>
        <v>0.42857142857142855</v>
      </c>
      <c r="T30" s="9">
        <f>IFERROR(((10-(B35+2))/(B35+2)),9)</f>
        <v>0.25</v>
      </c>
      <c r="U30" s="2"/>
      <c r="V30" s="2"/>
      <c r="W30" s="2"/>
      <c r="X30" s="2"/>
      <c r="Y30" s="2"/>
      <c r="Z30" s="1">
        <f t="shared" ref="Z30:Z35" si="7">SUM(O30:Y30)</f>
        <v>4.6071428571428577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IFERROR(((10-(C32+2))/(C32+2)),9)</f>
        <v>0.66666666666666663</v>
      </c>
      <c r="R31" s="4">
        <f>IFERROR(((10-(C33+2))/(C33+2)),9)</f>
        <v>1</v>
      </c>
      <c r="S31" s="6">
        <f>IFERROR(((10-(C34+2))/(C34+2)),9)</f>
        <v>0.42857142857142855</v>
      </c>
      <c r="T31" s="10">
        <f>IFERROR(((10-(C35+2))/(C35+2)),9)</f>
        <v>0.66666666666666663</v>
      </c>
      <c r="U31" s="2"/>
      <c r="V31" s="2"/>
      <c r="W31" s="2"/>
      <c r="X31" s="2"/>
      <c r="Y31" s="2"/>
      <c r="Z31" s="1">
        <f t="shared" si="7"/>
        <v>4.7619047619047619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IFERROR(((10-(D33+2))/(D33+2)),9)</f>
        <v>1.5</v>
      </c>
      <c r="S32" s="4">
        <f>IFERROR(((10-(D34+2))/(D34+2)),9)</f>
        <v>0.1111111111111111</v>
      </c>
      <c r="T32" s="11">
        <f>IFERROR(((10-(D35+2))/(D35+2)),9)</f>
        <v>0.1111111111111111</v>
      </c>
      <c r="U32" s="2"/>
      <c r="V32" s="2"/>
      <c r="W32" s="2"/>
      <c r="X32" s="2"/>
      <c r="Y32" s="2"/>
      <c r="Z32" s="1">
        <f t="shared" si="7"/>
        <v>3.8174603174603172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IFERROR(((10-(E34+2))/(E34+2)),9)</f>
        <v>0.1111111111111111</v>
      </c>
      <c r="T33" s="12">
        <f>IFERROR(((10-(E35+2))/(E35+2)),9)</f>
        <v>0.25</v>
      </c>
      <c r="U33" s="2"/>
      <c r="V33" s="2"/>
      <c r="W33" s="2"/>
      <c r="X33" s="2"/>
      <c r="Y33" s="2"/>
      <c r="Z33" s="1">
        <f t="shared" si="7"/>
        <v>2.2896825396825395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IFERROR(((10-(F35+2))/(F35+2)),9)</f>
        <v>1</v>
      </c>
      <c r="U34" s="2"/>
      <c r="V34" s="2"/>
      <c r="W34" s="2"/>
      <c r="X34" s="2"/>
      <c r="Y34" s="2"/>
      <c r="Z34" s="1">
        <f t="shared" si="7"/>
        <v>8.6666666666666679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IFERROR(((10-(B44+2))/(B44+2)),9)</f>
        <v>1</v>
      </c>
      <c r="Q43" s="4">
        <f>IFERROR(((10-(B45+2))/(B45+2)),9)</f>
        <v>0.1111111111111111</v>
      </c>
      <c r="R43" s="6">
        <f>IFERROR(((10-(B46+2))/(B46+2)),9)</f>
        <v>0.25</v>
      </c>
      <c r="S43" s="8">
        <f>IFERROR(((10-(B47+2))/(B47+2)),9)</f>
        <v>0</v>
      </c>
      <c r="T43" s="9">
        <f>IFERROR(((10-(B48+2))/(B48+2)),9)</f>
        <v>1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3.3611111111111112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IFERROR(((10-(C45+2))/(C45+2)),9)</f>
        <v>0.25</v>
      </c>
      <c r="R44" s="4">
        <f>IFERROR(((10-(C46+2))/(C46+2)),9)</f>
        <v>0.1111111111111111</v>
      </c>
      <c r="S44" s="6">
        <f>IFERROR(((10-(C47+2))/(C47+2)),9)</f>
        <v>0.1111111111111111</v>
      </c>
      <c r="T44" s="10">
        <f>IFERROR(((10-(C48+2))/(C48+2)),9)</f>
        <v>0.1111111111111111</v>
      </c>
      <c r="U44" s="14">
        <f>IFERROR(((10-(C49+2))/(C49+2)),9)</f>
        <v>-9.0909090909090912E-2</v>
      </c>
      <c r="V44" s="2"/>
      <c r="W44" s="2"/>
      <c r="X44" s="2"/>
      <c r="Y44" s="2"/>
      <c r="Z44" s="1">
        <f t="shared" si="12"/>
        <v>1.920995670995671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IFERROR(((10-(D46+2))/(D46+2)),9)</f>
        <v>0.25</v>
      </c>
      <c r="S45" s="4">
        <f>IFERROR(((10-(D47+2))/(D47+2)),9)</f>
        <v>0</v>
      </c>
      <c r="T45" s="11">
        <f>IFERROR(((10-(D48+2))/(D48+2)),9)</f>
        <v>1</v>
      </c>
      <c r="U45" s="8">
        <f>IFERROR(((10-(D49+2))/(D49+2)),9)</f>
        <v>0</v>
      </c>
      <c r="V45" s="2"/>
      <c r="W45" s="2"/>
      <c r="X45" s="2"/>
      <c r="Y45" s="2"/>
      <c r="Z45" s="1">
        <f t="shared" si="12"/>
        <v>6.0833333333333339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IFERROR(((10-(E47+2))/(E47+2)),9)</f>
        <v>0.1111111111111111</v>
      </c>
      <c r="T46" s="12">
        <f>IFERROR(((10-(E48+2))/(E48+2)),9)</f>
        <v>1</v>
      </c>
      <c r="U46" s="6">
        <f>IFERROR(((10-(E49+2))/(E49+2)),9)</f>
        <v>0</v>
      </c>
      <c r="V46" s="2"/>
      <c r="W46" s="2"/>
      <c r="X46" s="2"/>
      <c r="Y46" s="2"/>
      <c r="Z46" s="1">
        <f t="shared" si="12"/>
        <v>7.4444444444444446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IFERROR(((10-(F48+2))/(F48+2)),9)</f>
        <v>1.5</v>
      </c>
      <c r="U47" s="4">
        <f>IFERROR(((10-(F49+2))/(F49+2)),9)</f>
        <v>0</v>
      </c>
      <c r="V47" s="2"/>
      <c r="W47" s="2"/>
      <c r="X47" s="2"/>
      <c r="Y47" s="2"/>
      <c r="Z47" s="1">
        <f t="shared" si="12"/>
        <v>15.166666666666668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IFERROR(((10-(G49+2))/(G49+2)),9)</f>
        <v>-9.0909090909090912E-2</v>
      </c>
      <c r="V48" s="2"/>
      <c r="W48" s="2"/>
      <c r="X48" s="2"/>
      <c r="Y48" s="2"/>
      <c r="Z48" s="1">
        <f t="shared" si="12"/>
        <v>4.7781385281385278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IFERROR(((10-(H43+2))/(H43+2)),9)</f>
        <v>4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35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IFERROR(((10-(B57+2))/(B57+2)),9)</f>
        <v>0.66666666666666663</v>
      </c>
      <c r="Q56" s="4">
        <f>IFERROR(((10-(B58+2))/(B58+2)),9)</f>
        <v>0.1111111111111111</v>
      </c>
      <c r="R56" s="6">
        <f>IFERROR(((10-(B59+2))/(B59+2)),9)</f>
        <v>1</v>
      </c>
      <c r="S56" s="8">
        <f>IFERROR(((10-(B60+2))/(B60+2)),9)</f>
        <v>1.5</v>
      </c>
      <c r="T56" s="9">
        <f>IFERROR(((10-(B61+2))/(B61+2)),9)</f>
        <v>2.3333333333333335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11.551587301587302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IFERROR(((10-(C58+2))/(C58+2)),9)</f>
        <v>0.25</v>
      </c>
      <c r="R57" s="4">
        <f>IFERROR(((10-(C59+2))/(C59+2)),9)</f>
        <v>0.42857142857142855</v>
      </c>
      <c r="S57" s="6">
        <f>IFERROR(((10-(C60+2))/(C60+2)),9)</f>
        <v>1</v>
      </c>
      <c r="T57" s="10">
        <f>IFERROR(((10-(C61+2))/(C61+2)),9)</f>
        <v>0.25</v>
      </c>
      <c r="U57" s="14">
        <f>IFERROR(((10-(C62+2))/(C62+2)),9)</f>
        <v>0.1111111111111111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4.924603174603174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IFERROR(((10-(D59+2))/(D59+2)),9)</f>
        <v>1.5</v>
      </c>
      <c r="S58" s="4">
        <f>IFERROR(((10-(D60+2))/(D60+2)),9)</f>
        <v>2.3333333333333335</v>
      </c>
      <c r="T58" s="11">
        <f>IFERROR(((10-(D61+2))/(D61+2)),9)</f>
        <v>1.5</v>
      </c>
      <c r="U58" s="8">
        <f>IFERROR(((10-(D62+2))/(D62+2)),9)</f>
        <v>1</v>
      </c>
      <c r="V58" s="14">
        <f>IFERROR(((10-(D63+2))/(D63+2)),9)</f>
        <v>1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16.111111111111114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IFERROR(((10-(E60+2))/(E60+2)),9)</f>
        <v>1.5</v>
      </c>
      <c r="T59" s="12">
        <f>IFERROR(((10-(E61+2))/(E61+2)),9)</f>
        <v>1.5</v>
      </c>
      <c r="U59" s="6">
        <f>IFERROR(((10-(E62+2))/(E62+2)),9)</f>
        <v>0.42857142857142855</v>
      </c>
      <c r="V59" s="8">
        <f>IFERROR(((10-(E63+2))/(E63+2)),9)</f>
        <v>1</v>
      </c>
      <c r="W59" s="14">
        <f>IFERROR(((10-(E64+2))/(E64+2)),9)</f>
        <v>0.25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7.8968253968253972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IFERROR(((10-(F61+2))/(F61+2)),9)</f>
        <v>0.42857142857142855</v>
      </c>
      <c r="U60" s="4">
        <f>IFERROR(((10-(F62+2))/(F62+2)),9)</f>
        <v>0.25</v>
      </c>
      <c r="V60" s="6">
        <f>IFERROR(((10-(F63+2))/(F63+2)),9)</f>
        <v>0.1111111111111111</v>
      </c>
      <c r="W60" s="8">
        <f>IFERROR(((10-(F64+2))/(F64+2)),9)</f>
        <v>0.1111111111111111</v>
      </c>
      <c r="X60" s="14">
        <f>IFERROR(((10-(F65+2))/(F65+2)),9)</f>
        <v>0</v>
      </c>
      <c r="Y60" s="1">
        <f>IFERROR(L60/(10-L60),9)</f>
        <v>0.42857142857142855</v>
      </c>
      <c r="Z60" s="1">
        <f t="shared" si="19"/>
        <v>3.3690476190476186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IFERROR(((10-(G62+2))/(G62+2)),9)</f>
        <v>1</v>
      </c>
      <c r="V61" s="4">
        <f>IFERROR(((10-(G63+2))/(G63+2)),9)</f>
        <v>0.42857142857142855</v>
      </c>
      <c r="W61" s="6">
        <f>IFERROR(((10-(G64+2))/(G64+2)),9)</f>
        <v>0.25</v>
      </c>
      <c r="X61" s="8">
        <f>IFERROR(((10-(G65+2))/(G65+2)),9)</f>
        <v>-9.0909090909090912E-2</v>
      </c>
      <c r="Y61" s="1">
        <f>IFERROR(((10-(G66+2))/(G66+2)),9)</f>
        <v>0.25</v>
      </c>
      <c r="Z61" s="1">
        <f t="shared" si="19"/>
        <v>5.9487734487734487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IFERROR(((10-(H56+2))/(H56+2)),9)</f>
        <v>1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IFERROR(((10-(H63+2))/(H63+2)),9)</f>
        <v>0.1111111111111111</v>
      </c>
      <c r="W62" s="4">
        <f>IFERROR(((10-(H64+2))/(H64+2)),9)</f>
        <v>1</v>
      </c>
      <c r="X62" s="6">
        <f>IFERROR(((10-(H65+2))/(H65+2)),9)</f>
        <v>0.1111111111111111</v>
      </c>
      <c r="Y62" s="8">
        <f>IFERROR(((10-(H66+2))/(H66+2)),9)</f>
        <v>1</v>
      </c>
      <c r="Z62" s="1">
        <f t="shared" si="19"/>
        <v>9.9126984126984112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IFERROR(((10-(I56+2))/(I56+2)),9)</f>
        <v>0.1111111111111111</v>
      </c>
      <c r="P63" s="1">
        <f>IFERROR(((10-(I57+2))/(I57+2)),9)</f>
        <v>1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IFERROR(((10-(I64+2))/(I64+2)),9)</f>
        <v>0.1111111111111111</v>
      </c>
      <c r="X63" s="4">
        <f>IFERROR(((10-(I65+2))/(I65+2)),9)</f>
        <v>0</v>
      </c>
      <c r="Y63" s="6">
        <f>IFERROR(((10-(I66+2))/(I66+2)),9)</f>
        <v>0.25</v>
      </c>
      <c r="Z63" s="1">
        <f t="shared" si="19"/>
        <v>8.9960317460317469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IFERROR(((10-(J56+2))/(J56+2)),9)</f>
        <v>0.25</v>
      </c>
      <c r="P64" s="8">
        <f>IFERROR(((10-(J57+2))/(J57+2)),9)</f>
        <v>1.5</v>
      </c>
      <c r="Q64" s="1">
        <f>IFERROR(((10-(J58+2))/(J58+2)),9)</f>
        <v>0.1111111111111111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IFERROR(((10-(J65+2))/(J65+2)),9)</f>
        <v>0</v>
      </c>
      <c r="Y64" s="4">
        <f>IFERROR(((10-(J66+2))/(J66=1)),9)</f>
        <v>9</v>
      </c>
      <c r="Z64" s="1">
        <f t="shared" si="19"/>
        <v>19.956349206349209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IFERROR(((10-(K56+2))/(K56+2)),9)</f>
        <v>1.5</v>
      </c>
      <c r="P65" s="6">
        <f>IFERROR(((10-(K57+2))/(K57+2)),9)</f>
        <v>2.3333333333333335</v>
      </c>
      <c r="Q65" s="8">
        <f>IFERROR(((10-(K58+2))/(K58+2)),9)</f>
        <v>2.3333333333333335</v>
      </c>
      <c r="R65" s="1">
        <f>IFERROR(((10-(K59+2))/(K59+2)),9)</f>
        <v>2.3333333333333335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IFERROR(((10-(K66+2))/(K66+2)),9)</f>
        <v>1.5</v>
      </c>
      <c r="Z65" s="1">
        <f t="shared" si="19"/>
        <v>34.333333333333329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IFERROR(((10-(L56+2))/(L56+2)),9)</f>
        <v>1</v>
      </c>
      <c r="P66" s="4">
        <f>IFERROR(((10-(L57+2))/(L57+2)),9)</f>
        <v>1</v>
      </c>
      <c r="Q66" s="6">
        <f>IFERROR(((10-(L58+2))/(L58+2)),9)</f>
        <v>0.25</v>
      </c>
      <c r="R66" s="8">
        <f>IFERROR(((10-(L59+2))/(L59+2)),9)</f>
        <v>1</v>
      </c>
      <c r="S66" s="1">
        <f>IFERROR(((10-(L60+2))/(L60+2)),9)</f>
        <v>1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10.428571428571429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'Rank and Inconsistency'!B78</f>
        <v>7.0842151478273635E-2</v>
      </c>
      <c r="Z6" s="1">
        <f>'Rank and Inconsistency'!C78</f>
        <v>0.13140328603641549</v>
      </c>
      <c r="AA6" s="1">
        <f>'Rank and Inconsistency'!D78</f>
        <v>3.795391077354357E-2</v>
      </c>
      <c r="AB6" s="1">
        <f>'Rank and Inconsistency'!E78</f>
        <v>8.1554381290038544E-2</v>
      </c>
      <c r="AC6" s="1">
        <f>'Rank and Inconsistency'!F78</f>
        <v>0.17023864827175014</v>
      </c>
      <c r="AD6" s="1">
        <f>'Rank and Inconsistency'!G78</f>
        <v>0.13333198273857924</v>
      </c>
      <c r="AE6" s="1">
        <f>'Rank and Inconsistency'!H78</f>
        <v>8.2645188685654195E-2</v>
      </c>
      <c r="AF6" s="1">
        <f>'Rank and Inconsistency'!I78</f>
        <v>9.8397838116070183E-2</v>
      </c>
      <c r="AG6" s="1">
        <f>'Rank and Inconsistency'!J78</f>
        <v>7.779916237235554E-2</v>
      </c>
      <c r="AH6" s="1">
        <f>'Rank and Inconsistency'!K78</f>
        <v>1.0381563177101379E-2</v>
      </c>
      <c r="AI6" s="1">
        <f>'Rank and Inconsistency'!L78</f>
        <v>0.10545188706021803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topLeftCell="A71"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1533</v>
      </c>
      <c r="N1">
        <f>AVERAGE(N2:N79)</f>
        <v>7.7760175197440953E-2</v>
      </c>
      <c r="O1" t="s">
        <v>1585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'grid and decimal'!O3/'grid and decimal'!$Z$3</f>
        <v>0.22499999999999998</v>
      </c>
      <c r="C4" s="1">
        <f>'grid and decimal'!P3/'grid and decimal'!$Z$3</f>
        <v>0.52500000000000002</v>
      </c>
      <c r="D4" s="1">
        <f>'grid and decimal'!Q3/'grid and decimal'!$Z$3</f>
        <v>0.22499999999999998</v>
      </c>
      <c r="E4" s="1">
        <f>'grid and decimal'!R3/'grid and decimal'!$Z$3</f>
        <v>2.4999999999999998E-2</v>
      </c>
      <c r="P4" s="1" t="str">
        <f t="shared" ref="P4:T4" si="0">A15</f>
        <v>Average</v>
      </c>
      <c r="Q4" s="1">
        <f t="shared" si="0"/>
        <v>0.17172124003033523</v>
      </c>
      <c r="R4" s="1">
        <f t="shared" si="0"/>
        <v>0.59440359518707597</v>
      </c>
      <c r="S4" s="1">
        <f t="shared" si="0"/>
        <v>0.18374464297529913</v>
      </c>
      <c r="T4" s="1">
        <f t="shared" si="0"/>
        <v>5.0130521807289621E-2</v>
      </c>
    </row>
    <row r="5" spans="1:20" x14ac:dyDescent="0.25">
      <c r="A5" s="1" t="s">
        <v>1</v>
      </c>
      <c r="B5" s="1">
        <f>'grid and decimal'!O4/'grid and decimal'!$Z$4</f>
        <v>9.0909090909090898E-2</v>
      </c>
      <c r="C5" s="1">
        <f>'grid and decimal'!P4/'grid and decimal'!$Z$4</f>
        <v>0.81818181818181812</v>
      </c>
      <c r="D5" s="1">
        <f>'grid and decimal'!Q4/'grid and decimal'!$Z$4</f>
        <v>9.0909090909090898E-2</v>
      </c>
      <c r="E5" s="1">
        <f>'grid and decimal'!R4/'grid and decimal'!$Z$4</f>
        <v>0</v>
      </c>
    </row>
    <row r="6" spans="1:20" x14ac:dyDescent="0.25">
      <c r="A6" s="1" t="s">
        <v>2</v>
      </c>
      <c r="B6" s="1">
        <f>'grid and decimal'!O5/'grid and decimal'!$Z$5</f>
        <v>0.10682492581602374</v>
      </c>
      <c r="C6" s="1">
        <f>'grid and decimal'!P5/'grid and decimal'!$Z$5</f>
        <v>0.58160237388724045</v>
      </c>
      <c r="D6" s="1">
        <f>'grid and decimal'!Q5/'grid and decimal'!$Z$5</f>
        <v>0.24925816023738873</v>
      </c>
      <c r="E6" s="1">
        <f>'grid and decimal'!R5/'grid and decimal'!$Z$5</f>
        <v>6.2314540059347182E-2</v>
      </c>
    </row>
    <row r="7" spans="1:20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4</v>
      </c>
    </row>
    <row r="15" spans="1:20" x14ac:dyDescent="0.25">
      <c r="A15" s="1" t="s">
        <v>1531</v>
      </c>
      <c r="B15" s="1">
        <f t="shared" ref="B15:E15" si="1">AVERAGE(B4:B14)</f>
        <v>0.17172124003033523</v>
      </c>
      <c r="C15" s="1">
        <f t="shared" si="1"/>
        <v>0.59440359518707597</v>
      </c>
      <c r="D15" s="1">
        <f t="shared" si="1"/>
        <v>0.18374464297529913</v>
      </c>
      <c r="E15" s="1">
        <f t="shared" si="1"/>
        <v>5.0130521807289621E-2</v>
      </c>
      <c r="M15" s="1">
        <f>SUM(B15:H15)</f>
        <v>1</v>
      </c>
    </row>
    <row r="16" spans="1:20" ht="15" customHeight="1" x14ac:dyDescent="0.25">
      <c r="A16" t="s">
        <v>1584</v>
      </c>
      <c r="B16">
        <f>STDEV(B4:B14)</f>
        <v>8.5875901494363194E-2</v>
      </c>
      <c r="C16">
        <f t="shared" ref="C16:E16" si="2">STDEV(C4:C14)</f>
        <v>0.1582197341342885</v>
      </c>
      <c r="D16">
        <f t="shared" si="2"/>
        <v>7.0253357269305178E-2</v>
      </c>
      <c r="E16">
        <f t="shared" si="2"/>
        <v>4.9233368671828238E-2</v>
      </c>
      <c r="N16">
        <f>AVERAGE(B16:L16)</f>
        <v>9.0895590392446282E-2</v>
      </c>
      <c r="O16" t="s">
        <v>1585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'grid and decimal'!O17/'grid and decimal'!$Z$17</f>
        <v>0.26666666666666666</v>
      </c>
      <c r="C20" s="1">
        <f>'grid and decimal'!P17/'grid and decimal'!$Z$17</f>
        <v>0</v>
      </c>
      <c r="D20" s="1">
        <f>'grid and decimal'!Q17/'grid and decimal'!$Z$17</f>
        <v>0.4</v>
      </c>
      <c r="E20" s="1">
        <f>'grid and decimal'!R17/'grid and decimal'!$Z$17</f>
        <v>0.26666666666666666</v>
      </c>
      <c r="F20" s="1">
        <f>'grid and decimal'!S17/'grid and decimal'!$Z$17</f>
        <v>6.6666666666666666E-2</v>
      </c>
      <c r="P20" s="1" t="str">
        <f t="shared" ref="P20:U20" si="3">A31</f>
        <v>Average</v>
      </c>
      <c r="Q20" s="1">
        <f t="shared" si="3"/>
        <v>0.24089849385423276</v>
      </c>
      <c r="R20" s="1">
        <f t="shared" si="3"/>
        <v>0.11014580568218976</v>
      </c>
      <c r="S20" s="1">
        <f t="shared" si="3"/>
        <v>0.28533594937195839</v>
      </c>
      <c r="T20" s="1">
        <f t="shared" si="3"/>
        <v>0.314462077057726</v>
      </c>
      <c r="U20" s="1">
        <f t="shared" si="3"/>
        <v>4.9157674033893088E-2</v>
      </c>
    </row>
    <row r="21" spans="1:21" ht="15.75" customHeight="1" x14ac:dyDescent="0.25">
      <c r="A21" s="1" t="s">
        <v>1</v>
      </c>
      <c r="B21" s="1">
        <f>'grid and decimal'!O18/'grid and decimal'!$Z$18</f>
        <v>0.5161290322580645</v>
      </c>
      <c r="C21" s="1">
        <f>'grid and decimal'!P18/'grid and decimal'!$Z$18</f>
        <v>0.12903225806451613</v>
      </c>
      <c r="D21" s="1">
        <f>'grid and decimal'!Q18/'grid and decimal'!$Z$18</f>
        <v>0.19354838709677419</v>
      </c>
      <c r="E21" s="1">
        <f>'grid and decimal'!R18/'grid and decimal'!$Z$18</f>
        <v>0.12903225806451613</v>
      </c>
      <c r="F21" s="1">
        <f>'grid and decimal'!S18/'grid and decimal'!$Z$18</f>
        <v>3.2258064516129031E-2</v>
      </c>
    </row>
    <row r="22" spans="1:21" ht="15.75" customHeight="1" x14ac:dyDescent="0.25">
      <c r="A22" s="1" t="s">
        <v>2</v>
      </c>
      <c r="B22" s="1">
        <f>'grid and decimal'!O19/'grid and decimal'!$Z$19</f>
        <v>8.3333333333333329E-2</v>
      </c>
      <c r="C22" s="1">
        <f>'grid and decimal'!P19/'grid and decimal'!$Z$19</f>
        <v>8.3333333333333329E-2</v>
      </c>
      <c r="D22" s="1">
        <f>'grid and decimal'!Q19/'grid and decimal'!$Z$19</f>
        <v>0.33333333333333331</v>
      </c>
      <c r="E22" s="1">
        <f>'grid and decimal'!R19/'grid and decimal'!$Z$19</f>
        <v>0.5</v>
      </c>
      <c r="F22" s="1">
        <f>'grid and decimal'!S19/'grid and decimal'!$Z$19</f>
        <v>0</v>
      </c>
    </row>
    <row r="23" spans="1:21" ht="15.75" customHeight="1" x14ac:dyDescent="0.25">
      <c r="A23" s="1" t="s">
        <v>3</v>
      </c>
      <c r="B23" s="1">
        <f>'grid and decimal'!O20/'grid and decimal'!$Z$20</f>
        <v>0.19320214669051877</v>
      </c>
      <c r="C23" s="1">
        <f>'grid and decimal'!P20/'grid and decimal'!$Z$20</f>
        <v>0.19320214669051877</v>
      </c>
      <c r="D23" s="1">
        <f>'grid and decimal'!Q20/'grid and decimal'!$Z$20</f>
        <v>0.11270125223613595</v>
      </c>
      <c r="E23" s="1">
        <f>'grid and decimal'!R20/'grid and decimal'!$Z$20</f>
        <v>0.45080500894454378</v>
      </c>
      <c r="F23" s="1">
        <f>'grid and decimal'!S20/'grid and decimal'!$Z$20</f>
        <v>5.0089445438282643E-2</v>
      </c>
    </row>
    <row r="24" spans="1:21" ht="15.75" customHeight="1" x14ac:dyDescent="0.25">
      <c r="A24" s="1" t="s">
        <v>4</v>
      </c>
      <c r="B24" s="1">
        <f>'grid and decimal'!O21/'grid and decimal'!$Z$21</f>
        <v>0.14516129032258063</v>
      </c>
      <c r="C24" s="1">
        <f>'grid and decimal'!P21/'grid and decimal'!$Z$21</f>
        <v>0.14516129032258063</v>
      </c>
      <c r="D24" s="1">
        <f>'grid and decimal'!Q21/'grid and decimal'!$Z$21</f>
        <v>0.38709677419354838</v>
      </c>
      <c r="E24" s="1">
        <f>'grid and decimal'!R21/'grid and decimal'!$Z$21</f>
        <v>0.22580645161290322</v>
      </c>
      <c r="F24" s="1">
        <f>'grid and decimal'!S21/'grid and decimal'!$Z$21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5</v>
      </c>
    </row>
    <row r="31" spans="1:21" ht="15.75" customHeight="1" x14ac:dyDescent="0.25">
      <c r="A31" s="1" t="s">
        <v>1531</v>
      </c>
      <c r="B31" s="1">
        <f t="shared" ref="B31:F31" si="4">AVERAGE(B20:B30)</f>
        <v>0.24089849385423276</v>
      </c>
      <c r="C31" s="1">
        <f t="shared" si="4"/>
        <v>0.11014580568218976</v>
      </c>
      <c r="D31" s="1">
        <f t="shared" si="4"/>
        <v>0.28533594937195839</v>
      </c>
      <c r="E31" s="1">
        <f t="shared" si="4"/>
        <v>0.314462077057726</v>
      </c>
      <c r="F31" s="1">
        <f t="shared" si="4"/>
        <v>4.9157674033893088E-2</v>
      </c>
      <c r="M31" s="1">
        <f>SUM(B31:L31)</f>
        <v>1</v>
      </c>
    </row>
    <row r="32" spans="1:21" ht="15.75" customHeight="1" x14ac:dyDescent="0.25">
      <c r="A32" t="s">
        <v>1584</v>
      </c>
      <c r="B32">
        <f>STDEV(B20:B30)</f>
        <v>0.16784157819425574</v>
      </c>
      <c r="C32">
        <f t="shared" ref="C32:F32" si="5">STDEV(C20:C30)</f>
        <v>7.3027640679266204E-2</v>
      </c>
      <c r="D32">
        <f t="shared" si="5"/>
        <v>0.12652524855294106</v>
      </c>
      <c r="E32">
        <f t="shared" si="5"/>
        <v>0.15615869722380465</v>
      </c>
      <c r="F32">
        <f t="shared" si="5"/>
        <v>3.6320929468813608E-2</v>
      </c>
      <c r="N32">
        <f>AVERAGE(B32:L32)</f>
        <v>0.11197481882381624</v>
      </c>
      <c r="O32" t="s">
        <v>1585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'grid and decimal'!O30/'grid and decimal'!$Z$30</f>
        <v>0.21705426356589144</v>
      </c>
      <c r="C35" s="1">
        <f>'grid and decimal'!P30/'grid and decimal'!$Z$30</f>
        <v>9.3023255813953473E-2</v>
      </c>
      <c r="D35" s="1">
        <f>'grid and decimal'!Q30/'grid and decimal'!$Z$30</f>
        <v>0.21705426356589144</v>
      </c>
      <c r="E35" s="1">
        <f>'grid and decimal'!R30/'grid and decimal'!$Z$30</f>
        <v>0.32558139534883718</v>
      </c>
      <c r="F35" s="1">
        <f>'grid and decimal'!S30/'grid and decimal'!$Z$30</f>
        <v>9.3023255813953473E-2</v>
      </c>
      <c r="G35" s="1">
        <f>'grid and decimal'!T30/'grid and decimal'!$Z$30</f>
        <v>5.4263565891472861E-2</v>
      </c>
      <c r="P35" s="1" t="str">
        <f t="shared" ref="P35:V35" si="6">A46</f>
        <v>Average</v>
      </c>
      <c r="Q35" s="1">
        <f t="shared" si="6"/>
        <v>0.16096891834679508</v>
      </c>
      <c r="R35" s="1">
        <f t="shared" si="6"/>
        <v>0.14499377981764824</v>
      </c>
      <c r="S35" s="1">
        <f t="shared" si="6"/>
        <v>0.21858788346576019</v>
      </c>
      <c r="T35" s="1">
        <f t="shared" si="6"/>
        <v>0.30606806703306239</v>
      </c>
      <c r="U35" s="1">
        <f t="shared" si="6"/>
        <v>7.2288845180304609E-2</v>
      </c>
      <c r="V35" s="1">
        <f t="shared" si="6"/>
        <v>9.7092506156429406E-2</v>
      </c>
      <c r="W35" s="1"/>
    </row>
    <row r="36" spans="1:23" ht="15.75" customHeight="1" x14ac:dyDescent="0.25">
      <c r="A36" s="1" t="s">
        <v>1</v>
      </c>
      <c r="B36" s="1">
        <f>'grid and decimal'!O31/'grid and decimal'!$Z$31</f>
        <v>0.21</v>
      </c>
      <c r="C36" s="1">
        <f>'grid and decimal'!P31/'grid and decimal'!$Z$31</f>
        <v>0.21</v>
      </c>
      <c r="D36" s="1">
        <f>'grid and decimal'!Q31/'grid and decimal'!$Z$31</f>
        <v>0.13999999999999999</v>
      </c>
      <c r="E36" s="1">
        <f>'grid and decimal'!R31/'grid and decimal'!$Z$31</f>
        <v>0.21</v>
      </c>
      <c r="F36" s="1">
        <f>'grid and decimal'!S31/'grid and decimal'!$Z$31</f>
        <v>0.09</v>
      </c>
      <c r="G36" s="1">
        <f>'grid and decimal'!T31/'grid and decimal'!$Z$31</f>
        <v>0.13999999999999999</v>
      </c>
    </row>
    <row r="37" spans="1:23" ht="15.75" customHeight="1" x14ac:dyDescent="0.25">
      <c r="A37" s="1" t="s">
        <v>2</v>
      </c>
      <c r="B37" s="1">
        <f>'grid and decimal'!O32/'grid and decimal'!$Z$32</f>
        <v>0.11226611226611227</v>
      </c>
      <c r="C37" s="1">
        <f>'grid and decimal'!P32/'grid and decimal'!$Z$32</f>
        <v>0.17463617463617465</v>
      </c>
      <c r="D37" s="1">
        <f>'grid and decimal'!Q32/'grid and decimal'!$Z$32</f>
        <v>0.26195426195426197</v>
      </c>
      <c r="E37" s="1">
        <f>'grid and decimal'!R32/'grid and decimal'!$Z$32</f>
        <v>0.39293139293139295</v>
      </c>
      <c r="F37" s="1">
        <f>'grid and decimal'!S32/'grid and decimal'!$Z$32</f>
        <v>2.9106029106029108E-2</v>
      </c>
      <c r="G37" s="1">
        <f>'grid and decimal'!T32/'grid and decimal'!$Z$32</f>
        <v>2.9106029106029108E-2</v>
      </c>
    </row>
    <row r="38" spans="1:23" ht="15.75" customHeight="1" x14ac:dyDescent="0.25">
      <c r="A38" s="1" t="s">
        <v>3</v>
      </c>
      <c r="B38" s="1">
        <f>'grid and decimal'!O33/'grid and decimal'!$Z$33</f>
        <v>0.10918544194107453</v>
      </c>
      <c r="C38" s="1">
        <f>'grid and decimal'!P33/'grid and decimal'!$Z$33</f>
        <v>0.18717504332755633</v>
      </c>
      <c r="D38" s="1">
        <f>'grid and decimal'!Q33/'grid and decimal'!$Z$33</f>
        <v>0.10918544194107453</v>
      </c>
      <c r="E38" s="1">
        <f>'grid and decimal'!R33/'grid and decimal'!$Z$33</f>
        <v>0.43674176776429813</v>
      </c>
      <c r="F38" s="1">
        <f>'grid and decimal'!S33/'grid and decimal'!$Z$33</f>
        <v>4.852686308492201E-2</v>
      </c>
      <c r="G38" s="1">
        <f>'grid and decimal'!T33/'grid and decimal'!$Z$33</f>
        <v>0.10918544194107453</v>
      </c>
    </row>
    <row r="39" spans="1:23" ht="15.75" customHeight="1" x14ac:dyDescent="0.25">
      <c r="A39" s="1" t="s">
        <v>4</v>
      </c>
      <c r="B39" s="1">
        <f>'grid and decimal'!O34/'grid and decimal'!$Z$34</f>
        <v>0.11538461538461536</v>
      </c>
      <c r="C39" s="1">
        <f>'grid and decimal'!P34/'grid and decimal'!$Z$34</f>
        <v>0.11538461538461536</v>
      </c>
      <c r="D39" s="1">
        <f>'grid and decimal'!Q34/'grid and decimal'!$Z$34</f>
        <v>0.26923076923076922</v>
      </c>
      <c r="E39" s="1">
        <f>'grid and decimal'!R34/'grid and decimal'!$Z$34</f>
        <v>0.26923076923076922</v>
      </c>
      <c r="F39" s="1">
        <f>'grid and decimal'!S34/'grid and decimal'!$Z$34</f>
        <v>0.11538461538461536</v>
      </c>
      <c r="G39" s="1">
        <f>'grid and decimal'!T34/'grid and decimal'!$Z$34</f>
        <v>0.11538461538461536</v>
      </c>
    </row>
    <row r="40" spans="1:23" ht="15.75" customHeight="1" x14ac:dyDescent="0.25">
      <c r="A40" s="1" t="s">
        <v>5</v>
      </c>
      <c r="B40" s="1">
        <f>'grid and decimal'!O35/'grid and decimal'!$Z$35</f>
        <v>0.20192307692307693</v>
      </c>
      <c r="C40" s="1">
        <f>'grid and decimal'!P35/'grid and decimal'!$Z$35</f>
        <v>8.974358974358973E-2</v>
      </c>
      <c r="D40" s="1">
        <f>'grid and decimal'!Q35/'grid and decimal'!$Z$35</f>
        <v>0.3141025641025641</v>
      </c>
      <c r="E40" s="1">
        <f>'grid and decimal'!R35/'grid and decimal'!$Z$35</f>
        <v>0.20192307692307693</v>
      </c>
      <c r="F40" s="1">
        <f>'grid and decimal'!S35/'grid and decimal'!$Z$35</f>
        <v>5.7692307692307689E-2</v>
      </c>
      <c r="G40" s="1">
        <f>'grid and decimal'!T35/'grid and decimal'!$Z$35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5.9999999999999973</v>
      </c>
    </row>
    <row r="46" spans="1:23" ht="15.75" customHeight="1" x14ac:dyDescent="0.25">
      <c r="A46" s="1" t="s">
        <v>1531</v>
      </c>
      <c r="B46" s="1">
        <f t="shared" ref="B46:G46" si="7">AVERAGE(B35:B45)</f>
        <v>0.16096891834679508</v>
      </c>
      <c r="C46" s="1">
        <f t="shared" si="7"/>
        <v>0.14499377981764824</v>
      </c>
      <c r="D46" s="1">
        <f t="shared" si="7"/>
        <v>0.21858788346576019</v>
      </c>
      <c r="E46" s="1">
        <f t="shared" si="7"/>
        <v>0.30606806703306239</v>
      </c>
      <c r="F46" s="1">
        <f t="shared" si="7"/>
        <v>7.2288845180304609E-2</v>
      </c>
      <c r="G46" s="1">
        <f t="shared" si="7"/>
        <v>9.7092506156429406E-2</v>
      </c>
      <c r="M46" s="1">
        <f>SUM(B46:H46)</f>
        <v>0.99999999999999989</v>
      </c>
    </row>
    <row r="47" spans="1:23" ht="15.75" customHeight="1" x14ac:dyDescent="0.25">
      <c r="A47" t="s">
        <v>1584</v>
      </c>
      <c r="B47">
        <f>STDEV(B35:B45)</f>
        <v>5.358782780904988E-2</v>
      </c>
      <c r="C47">
        <f t="shared" ref="C47:G47" si="8">STDEV(C35:C45)</f>
        <v>5.1988384685671234E-2</v>
      </c>
      <c r="D47">
        <f t="shared" si="8"/>
        <v>7.9643832790937327E-2</v>
      </c>
      <c r="E47">
        <f t="shared" si="8"/>
        <v>9.6367901719118118E-2</v>
      </c>
      <c r="F47">
        <f t="shared" si="8"/>
        <v>3.2382997090199185E-2</v>
      </c>
      <c r="G47">
        <f t="shared" si="8"/>
        <v>4.5136103016615935E-2</v>
      </c>
      <c r="N47">
        <f>AVERAGE(B47:L47)</f>
        <v>5.9851174518598615E-2</v>
      </c>
      <c r="O47" t="s">
        <v>1585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'grid and decimal'!O43/'grid and decimal'!$Z$43</f>
        <v>0.2975206611570248</v>
      </c>
      <c r="C52" s="1">
        <f>'grid and decimal'!P43/'grid and decimal'!$Z$43</f>
        <v>0.2975206611570248</v>
      </c>
      <c r="D52" s="1">
        <f>'grid and decimal'!Q43/'grid and decimal'!$Z$43</f>
        <v>3.3057851239669422E-2</v>
      </c>
      <c r="E52" s="1">
        <f>'grid and decimal'!R43/'grid and decimal'!$Z$43</f>
        <v>7.43801652892562E-2</v>
      </c>
      <c r="F52" s="1">
        <f>'grid and decimal'!S43/'grid and decimal'!$Z$43</f>
        <v>0</v>
      </c>
      <c r="G52" s="1">
        <f>'grid and decimal'!T43/'grid and decimal'!$Z$43</f>
        <v>0.2975206611570248</v>
      </c>
      <c r="H52" s="1">
        <f>'grid and decimal'!U43/'grid and decimal'!$Z$43</f>
        <v>0</v>
      </c>
      <c r="P52" s="1" t="str">
        <f t="shared" ref="P52:W52" si="9">A63</f>
        <v>Average</v>
      </c>
      <c r="Q52" s="1">
        <f t="shared" si="9"/>
        <v>0.22476994801612976</v>
      </c>
      <c r="R52" s="1">
        <f t="shared" si="9"/>
        <v>0.32534520736463246</v>
      </c>
      <c r="S52" s="1">
        <f t="shared" si="9"/>
        <v>0.14239871393212844</v>
      </c>
      <c r="T52" s="1">
        <f t="shared" si="9"/>
        <v>9.5067268837636235E-2</v>
      </c>
      <c r="U52" s="1">
        <f t="shared" si="9"/>
        <v>4.3615308535005719E-2</v>
      </c>
      <c r="V52" s="1">
        <f t="shared" si="9"/>
        <v>0.17420049083670489</v>
      </c>
      <c r="W52" s="1">
        <f t="shared" si="9"/>
        <v>-5.3969375222374539E-3</v>
      </c>
    </row>
    <row r="53" spans="1:23" ht="15.75" customHeight="1" x14ac:dyDescent="0.25">
      <c r="A53" s="1" t="s">
        <v>1</v>
      </c>
      <c r="B53" s="1">
        <f>'grid and decimal'!O44/'grid and decimal'!$Z$44</f>
        <v>0.22309859154929576</v>
      </c>
      <c r="C53" s="1">
        <f>'grid and decimal'!P44/'grid and decimal'!$Z$44</f>
        <v>0.52056338028169014</v>
      </c>
      <c r="D53" s="1">
        <f>'grid and decimal'!Q44/'grid and decimal'!$Z$44</f>
        <v>0.13014084507042253</v>
      </c>
      <c r="E53" s="1">
        <f>'grid and decimal'!R44/'grid and decimal'!$Z$44</f>
        <v>5.7840375586854453E-2</v>
      </c>
      <c r="F53" s="1">
        <f>'grid and decimal'!S44/'grid and decimal'!$Z$44</f>
        <v>5.7840375586854453E-2</v>
      </c>
      <c r="G53" s="1">
        <f>'grid and decimal'!T44/'grid and decimal'!$Z$44</f>
        <v>5.7840375586854453E-2</v>
      </c>
      <c r="H53" s="1">
        <f>'grid and decimal'!U44/'grid and decimal'!$Z$44</f>
        <v>-4.7323943661971832E-2</v>
      </c>
    </row>
    <row r="54" spans="1:23" ht="15.75" customHeight="1" x14ac:dyDescent="0.25">
      <c r="A54" s="1" t="s">
        <v>2</v>
      </c>
      <c r="B54" s="1">
        <f>'grid and decimal'!O45/'grid and decimal'!$Z$45</f>
        <v>0.38356164383561642</v>
      </c>
      <c r="C54" s="1">
        <f>'grid and decimal'!P45/'grid and decimal'!$Z$45</f>
        <v>0.24657534246575341</v>
      </c>
      <c r="D54" s="1">
        <f>'grid and decimal'!Q45/'grid and decimal'!$Z$45</f>
        <v>0.16438356164383561</v>
      </c>
      <c r="E54" s="1">
        <f>'grid and decimal'!R45/'grid and decimal'!$Z$45</f>
        <v>4.1095890410958902E-2</v>
      </c>
      <c r="F54" s="1">
        <f>'grid and decimal'!S45/'grid and decimal'!$Z$45</f>
        <v>0</v>
      </c>
      <c r="G54" s="1">
        <f>'grid and decimal'!T45/'grid and decimal'!$Z$45</f>
        <v>0.16438356164383561</v>
      </c>
      <c r="H54" s="1">
        <f>'grid and decimal'!U45/'grid and decimal'!$Z$45</f>
        <v>0</v>
      </c>
    </row>
    <row r="55" spans="1:23" ht="15.75" customHeight="1" x14ac:dyDescent="0.25">
      <c r="A55" s="1" t="s">
        <v>3</v>
      </c>
      <c r="B55" s="1">
        <f>'grid and decimal'!O46/'grid and decimal'!$Z$46</f>
        <v>0.20149253731343283</v>
      </c>
      <c r="C55" s="1">
        <f>'grid and decimal'!P46/'grid and decimal'!$Z$46</f>
        <v>0.31343283582089554</v>
      </c>
      <c r="D55" s="1">
        <f>'grid and decimal'!Q46/'grid and decimal'!$Z$46</f>
        <v>0.20149253731343283</v>
      </c>
      <c r="E55" s="1">
        <f>'grid and decimal'!R46/'grid and decimal'!$Z$46</f>
        <v>0.13432835820895522</v>
      </c>
      <c r="F55" s="1">
        <f>'grid and decimal'!S46/'grid and decimal'!$Z$46</f>
        <v>1.4925373134328356E-2</v>
      </c>
      <c r="G55" s="1">
        <f>'grid and decimal'!T46/'grid and decimal'!$Z$46</f>
        <v>0.13432835820895522</v>
      </c>
      <c r="H55" s="1">
        <f>'grid and decimal'!U46/'grid and decimal'!$Z$46</f>
        <v>0</v>
      </c>
    </row>
    <row r="56" spans="1:23" ht="15.75" customHeight="1" x14ac:dyDescent="0.25">
      <c r="A56" s="1" t="s">
        <v>4</v>
      </c>
      <c r="B56" s="1">
        <f>'grid and decimal'!O47/'grid and decimal'!$Z$47</f>
        <v>0.26373626373626374</v>
      </c>
      <c r="C56" s="1">
        <f>'grid and decimal'!P47/'grid and decimal'!$Z$47</f>
        <v>0.15384615384615385</v>
      </c>
      <c r="D56" s="1">
        <f>'grid and decimal'!Q47/'grid and decimal'!$Z$47</f>
        <v>0.26373626373626374</v>
      </c>
      <c r="E56" s="1">
        <f>'grid and decimal'!R47/'grid and decimal'!$Z$47</f>
        <v>0.15384615384615385</v>
      </c>
      <c r="F56" s="1">
        <f>'grid and decimal'!S47/'grid and decimal'!$Z$47</f>
        <v>6.5934065934065936E-2</v>
      </c>
      <c r="G56" s="1">
        <f>'grid and decimal'!T47/'grid and decimal'!$Z$47</f>
        <v>9.8901098901098897E-2</v>
      </c>
      <c r="H56" s="1">
        <f>'grid and decimal'!U47/'grid and decimal'!$Z$47</f>
        <v>0</v>
      </c>
    </row>
    <row r="57" spans="1:23" ht="15.75" customHeight="1" x14ac:dyDescent="0.25">
      <c r="A57" s="1" t="s">
        <v>5</v>
      </c>
      <c r="B57" s="1">
        <f>'grid and decimal'!O48/'grid and decimal'!$Z$48</f>
        <v>8.9694224235560588E-2</v>
      </c>
      <c r="C57" s="1">
        <f>'grid and decimal'!P48/'grid and decimal'!$Z$48</f>
        <v>0.48833522083805214</v>
      </c>
      <c r="D57" s="1">
        <f>'grid and decimal'!Q48/'grid and decimal'!$Z$48</f>
        <v>8.9694224235560588E-2</v>
      </c>
      <c r="E57" s="1">
        <f>'grid and decimal'!R48/'grid and decimal'!$Z$48</f>
        <v>8.9694224235560588E-2</v>
      </c>
      <c r="F57" s="1">
        <f>'grid and decimal'!S48/'grid and decimal'!$Z$48</f>
        <v>5.2321630804077014E-2</v>
      </c>
      <c r="G57" s="1">
        <f>'grid and decimal'!T48/'grid and decimal'!$Z$48</f>
        <v>0.20928652321630806</v>
      </c>
      <c r="H57" s="1">
        <f>'grid and decimal'!U48/'grid and decimal'!$Z$48</f>
        <v>-1.9026047565118914E-2</v>
      </c>
    </row>
    <row r="58" spans="1:23" ht="15.75" customHeight="1" x14ac:dyDescent="0.25">
      <c r="A58" s="1" t="s">
        <v>6</v>
      </c>
      <c r="B58" s="1">
        <f>'grid and decimal'!O49/'grid and decimal'!$Z$49</f>
        <v>0.11428571428571428</v>
      </c>
      <c r="C58" s="1">
        <f>'grid and decimal'!P49/'grid and decimal'!$Z$49</f>
        <v>0.25714285714285712</v>
      </c>
      <c r="D58" s="1">
        <f>'grid and decimal'!Q49/'grid and decimal'!$Z$49</f>
        <v>0.11428571428571428</v>
      </c>
      <c r="E58" s="1">
        <f>'grid and decimal'!R49/'grid and decimal'!$Z$49</f>
        <v>0.11428571428571428</v>
      </c>
      <c r="F58" s="1">
        <f>'grid and decimal'!S49/'grid and decimal'!$Z$49</f>
        <v>0.11428571428571428</v>
      </c>
      <c r="G58" s="1">
        <f>'grid and decimal'!T49/'grid and decimal'!$Z$49</f>
        <v>0.25714285714285712</v>
      </c>
      <c r="H58" s="1">
        <f>'grid and decimal'!U49/'grid and decimal'!$Z$49</f>
        <v>2.8571428571428571E-2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6.9999999999999973</v>
      </c>
    </row>
    <row r="63" spans="1:23" ht="15.75" customHeight="1" x14ac:dyDescent="0.25">
      <c r="A63" s="1" t="s">
        <v>1531</v>
      </c>
      <c r="B63" s="1">
        <f t="shared" ref="B63:H63" si="10">AVERAGE(B52:B62)</f>
        <v>0.22476994801612976</v>
      </c>
      <c r="C63" s="1">
        <f t="shared" si="10"/>
        <v>0.32534520736463246</v>
      </c>
      <c r="D63" s="1">
        <f t="shared" si="10"/>
        <v>0.14239871393212844</v>
      </c>
      <c r="E63" s="1">
        <f t="shared" si="10"/>
        <v>9.5067268837636235E-2</v>
      </c>
      <c r="F63" s="1">
        <f t="shared" si="10"/>
        <v>4.3615308535005719E-2</v>
      </c>
      <c r="G63" s="1">
        <f t="shared" si="10"/>
        <v>0.17420049083670489</v>
      </c>
      <c r="H63" s="1">
        <f t="shared" si="10"/>
        <v>-5.3969375222374539E-3</v>
      </c>
      <c r="M63" s="1">
        <f>SUM(B63:H63)</f>
        <v>1.0000000000000002</v>
      </c>
    </row>
    <row r="64" spans="1:23" ht="15.75" customHeight="1" x14ac:dyDescent="0.25">
      <c r="A64" t="s">
        <v>1584</v>
      </c>
      <c r="B64">
        <f>STDEV(B52:B62)</f>
        <v>0.10248795947479337</v>
      </c>
      <c r="C64">
        <f t="shared" ref="C64:H64" si="11">STDEV(C52:C62)</f>
        <v>0.13282831465610689</v>
      </c>
      <c r="D64">
        <f t="shared" si="11"/>
        <v>7.5687953763963881E-2</v>
      </c>
      <c r="E64">
        <f t="shared" si="11"/>
        <v>4.1071718247487489E-2</v>
      </c>
      <c r="F64">
        <f t="shared" si="11"/>
        <v>4.1629893969343988E-2</v>
      </c>
      <c r="G64">
        <f t="shared" si="11"/>
        <v>8.5843039040577246E-2</v>
      </c>
      <c r="H64">
        <f t="shared" si="11"/>
        <v>2.314441659793046E-2</v>
      </c>
      <c r="N64">
        <f>AVERAGE(B64:L64)</f>
        <v>7.1813327964314749E-2</v>
      </c>
      <c r="O64" t="s">
        <v>1585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'grid and decimal'!O56/'grid and decimal'!$Z$56</f>
        <v>8.656818962555822E-2</v>
      </c>
      <c r="C67" s="1">
        <f>'grid and decimal'!P56/'grid and decimal'!$Z$56</f>
        <v>5.7712126417038809E-2</v>
      </c>
      <c r="D67" s="1">
        <f>'grid and decimal'!Q56/'grid and decimal'!$Z$56</f>
        <v>9.6186877361731354E-3</v>
      </c>
      <c r="E67" s="1">
        <f>'grid and decimal'!R56/'grid and decimal'!$Z$56</f>
        <v>8.656818962555822E-2</v>
      </c>
      <c r="F67" s="1">
        <f>'grid and decimal'!S56/'grid and decimal'!$Z$56</f>
        <v>0.12985228443833732</v>
      </c>
      <c r="G67" s="1">
        <f>'grid and decimal'!T56/'grid and decimal'!$Z$56</f>
        <v>0.20199244245963585</v>
      </c>
      <c r="H67" s="1">
        <f>'grid and decimal'!U56/'grid and decimal'!$Z$56</f>
        <v>3.7100652696667805E-2</v>
      </c>
      <c r="I67" s="1">
        <f>'grid and decimal'!V56/'grid and decimal'!$Z$56</f>
        <v>0.20199244245963585</v>
      </c>
      <c r="J67" s="1">
        <f>'grid and decimal'!W56/'grid and decimal'!$Z$56</f>
        <v>0.12985228443833732</v>
      </c>
      <c r="K67" s="1">
        <f>'grid and decimal'!X56/'grid and decimal'!$Z$56</f>
        <v>2.1642047406389555E-2</v>
      </c>
      <c r="L67" s="1">
        <f>'grid and decimal'!Y56/'grid and decimal'!$Z$56</f>
        <v>3.7100652696667805E-2</v>
      </c>
      <c r="M67" s="1"/>
      <c r="P67" s="1" t="str">
        <f t="shared" ref="P67:AA67" si="12">A78</f>
        <v>Average</v>
      </c>
      <c r="Q67" s="1">
        <f t="shared" si="12"/>
        <v>7.0842151478273635E-2</v>
      </c>
      <c r="R67" s="1">
        <f t="shared" si="12"/>
        <v>0.13140328603641549</v>
      </c>
      <c r="S67" s="1">
        <f t="shared" si="12"/>
        <v>3.795391077354357E-2</v>
      </c>
      <c r="T67" s="1">
        <f t="shared" si="12"/>
        <v>8.1554381290038544E-2</v>
      </c>
      <c r="U67" s="1">
        <f t="shared" si="12"/>
        <v>0.17023864827175014</v>
      </c>
      <c r="V67" s="1">
        <f t="shared" si="12"/>
        <v>0.13333198273857924</v>
      </c>
      <c r="W67" s="1">
        <f t="shared" si="12"/>
        <v>8.2645188685654195E-2</v>
      </c>
      <c r="X67" s="1">
        <f t="shared" si="12"/>
        <v>9.8397838116070183E-2</v>
      </c>
      <c r="Y67" s="1">
        <f t="shared" si="12"/>
        <v>7.779916237235554E-2</v>
      </c>
      <c r="Z67" s="1">
        <f t="shared" si="12"/>
        <v>1.0381563177101379E-2</v>
      </c>
      <c r="AA67" s="1">
        <f t="shared" si="12"/>
        <v>0.10545188706021803</v>
      </c>
    </row>
    <row r="68" spans="1:27" ht="15.75" customHeight="1" x14ac:dyDescent="0.25">
      <c r="A68" s="1" t="s">
        <v>1</v>
      </c>
      <c r="B68" s="1">
        <f>'grid and decimal'!O57/'grid and decimal'!$Z$57</f>
        <v>0.13537469782433523</v>
      </c>
      <c r="C68" s="1">
        <f>'grid and decimal'!P57/'grid and decimal'!$Z$57</f>
        <v>0.20306204673650285</v>
      </c>
      <c r="D68" s="1">
        <f>'grid and decimal'!Q57/'grid and decimal'!$Z$57</f>
        <v>5.0765511684125714E-2</v>
      </c>
      <c r="E68" s="1">
        <f>'grid and decimal'!R57/'grid and decimal'!$Z$57</f>
        <v>8.702659145850121E-2</v>
      </c>
      <c r="F68" s="1">
        <f>'grid and decimal'!S57/'grid and decimal'!$Z$57</f>
        <v>0.20306204673650285</v>
      </c>
      <c r="G68" s="1">
        <f>'grid and decimal'!T57/'grid and decimal'!$Z$57</f>
        <v>5.0765511684125714E-2</v>
      </c>
      <c r="H68" s="1">
        <f>'grid and decimal'!U57/'grid and decimal'!$Z$57</f>
        <v>2.2562449637389202E-2</v>
      </c>
      <c r="I68" s="1">
        <f>'grid and decimal'!V57/'grid and decimal'!$Z$57</f>
        <v>8.702659145850121E-2</v>
      </c>
      <c r="J68" s="1">
        <f>'grid and decimal'!W57/'grid and decimal'!$Z$57</f>
        <v>5.0765511684125714E-2</v>
      </c>
      <c r="K68" s="1">
        <f>'grid and decimal'!X57/'grid and decimal'!$Z$57</f>
        <v>2.2562449637389202E-2</v>
      </c>
      <c r="L68" s="1">
        <f>'grid and decimal'!Y57/'grid and decimal'!$Z$57</f>
        <v>8.702659145850121E-2</v>
      </c>
      <c r="M68" s="1"/>
    </row>
    <row r="69" spans="1:27" ht="15.75" customHeight="1" x14ac:dyDescent="0.25">
      <c r="A69" s="1" t="s">
        <v>2</v>
      </c>
      <c r="B69" s="1">
        <f>'grid and decimal'!O58/'grid and decimal'!$Z$58</f>
        <v>0.14482758620689654</v>
      </c>
      <c r="C69" s="1">
        <f>'grid and decimal'!P58/'grid and decimal'!$Z$58</f>
        <v>9.3103448275862047E-2</v>
      </c>
      <c r="D69" s="1">
        <f>'grid and decimal'!Q58/'grid and decimal'!$Z$58</f>
        <v>6.2068965517241365E-2</v>
      </c>
      <c r="E69" s="1">
        <f>'grid and decimal'!R58/'grid and decimal'!$Z$58</f>
        <v>9.3103448275862047E-2</v>
      </c>
      <c r="F69" s="1">
        <f>'grid and decimal'!S58/'grid and decimal'!$Z$58</f>
        <v>0.14482758620689654</v>
      </c>
      <c r="G69" s="1">
        <f>'grid and decimal'!T58/'grid and decimal'!$Z$58</f>
        <v>9.3103448275862047E-2</v>
      </c>
      <c r="H69" s="1">
        <f>'grid and decimal'!U58/'grid and decimal'!$Z$58</f>
        <v>6.2068965517241365E-2</v>
      </c>
      <c r="I69" s="1">
        <f>'grid and decimal'!V58/'grid and decimal'!$Z$58</f>
        <v>6.2068965517241365E-2</v>
      </c>
      <c r="J69" s="1">
        <f>'grid and decimal'!W58/'grid and decimal'!$Z$58</f>
        <v>0.14482758620689654</v>
      </c>
      <c r="K69" s="1">
        <f>'grid and decimal'!X58/'grid and decimal'!$Z$58</f>
        <v>6.8965517241379292E-3</v>
      </c>
      <c r="L69" s="1">
        <f>'grid and decimal'!Y58/'grid and decimal'!$Z$58</f>
        <v>9.3103448275862047E-2</v>
      </c>
      <c r="M69" s="1"/>
    </row>
    <row r="70" spans="1:27" ht="15.75" customHeight="1" x14ac:dyDescent="0.25">
      <c r="A70" s="1" t="s">
        <v>3</v>
      </c>
      <c r="B70" s="1">
        <f>'grid and decimal'!O59/'grid and decimal'!$Z$59</f>
        <v>5.4271356783919596E-2</v>
      </c>
      <c r="C70" s="1">
        <f>'grid and decimal'!P59/'grid and decimal'!$Z$59</f>
        <v>0.12663316582914572</v>
      </c>
      <c r="D70" s="1">
        <f>'grid and decimal'!Q59/'grid and decimal'!$Z$59</f>
        <v>3.1658291457286429E-2</v>
      </c>
      <c r="E70" s="1">
        <f>'grid and decimal'!R59/'grid and decimal'!$Z$59</f>
        <v>0.12663316582914572</v>
      </c>
      <c r="F70" s="1">
        <f>'grid and decimal'!S59/'grid and decimal'!$Z$59</f>
        <v>0.18994974874371859</v>
      </c>
      <c r="G70" s="1">
        <f>'grid and decimal'!T59/'grid and decimal'!$Z$59</f>
        <v>0.18994974874371859</v>
      </c>
      <c r="H70" s="1">
        <f>'grid and decimal'!U59/'grid and decimal'!$Z$59</f>
        <v>5.4271356783919596E-2</v>
      </c>
      <c r="I70" s="1">
        <f>'grid and decimal'!V59/'grid and decimal'!$Z$59</f>
        <v>0.12663316582914572</v>
      </c>
      <c r="J70" s="1">
        <f>'grid and decimal'!W59/'grid and decimal'!$Z$59</f>
        <v>3.1658291457286429E-2</v>
      </c>
      <c r="K70" s="1">
        <f>'grid and decimal'!X59/'grid and decimal'!$Z$59</f>
        <v>1.4070351758793969E-2</v>
      </c>
      <c r="L70" s="1">
        <f>'grid and decimal'!Y59/'grid and decimal'!$Z$59</f>
        <v>5.4271356783919596E-2</v>
      </c>
      <c r="M70" s="1"/>
    </row>
    <row r="71" spans="1:27" ht="15.75" customHeight="1" x14ac:dyDescent="0.25">
      <c r="A71" s="1" t="s">
        <v>4</v>
      </c>
      <c r="B71" s="1">
        <f>'grid and decimal'!O60/'grid and decimal'!$Z$60</f>
        <v>7.4204946996466445E-2</v>
      </c>
      <c r="C71" s="1">
        <f>'grid and decimal'!P60/'grid and decimal'!$Z$60</f>
        <v>0.12720848056537104</v>
      </c>
      <c r="D71" s="1">
        <f>'grid and decimal'!Q60/'grid and decimal'!$Z$60</f>
        <v>3.2979976442873975E-2</v>
      </c>
      <c r="E71" s="1">
        <f>'grid and decimal'!R60/'grid and decimal'!$Z$60</f>
        <v>7.4204946996466445E-2</v>
      </c>
      <c r="F71" s="1">
        <f>'grid and decimal'!S60/'grid and decimal'!$Z$60</f>
        <v>0.29681978798586578</v>
      </c>
      <c r="G71" s="1">
        <f>'grid and decimal'!T60/'grid and decimal'!$Z$60</f>
        <v>0.12720848056537104</v>
      </c>
      <c r="H71" s="1">
        <f>'grid and decimal'!U60/'grid and decimal'!$Z$60</f>
        <v>7.4204946996466445E-2</v>
      </c>
      <c r="I71" s="1">
        <f>'grid and decimal'!V60/'grid and decimal'!$Z$60</f>
        <v>3.2979976442873975E-2</v>
      </c>
      <c r="J71" s="1">
        <f>'grid and decimal'!W60/'grid and decimal'!$Z$60</f>
        <v>3.2979976442873975E-2</v>
      </c>
      <c r="K71" s="1">
        <f>'grid and decimal'!X60/'grid and decimal'!$Z$60</f>
        <v>0</v>
      </c>
      <c r="L71" s="1">
        <f>'grid and decimal'!Y60/'grid and decimal'!$Z$60</f>
        <v>0.12720848056537104</v>
      </c>
      <c r="M71" s="1"/>
    </row>
    <row r="72" spans="1:27" ht="15.75" customHeight="1" x14ac:dyDescent="0.25">
      <c r="A72" s="1" t="s">
        <v>5</v>
      </c>
      <c r="B72" s="1">
        <f>'grid and decimal'!O61/'grid and decimal'!$Z$61</f>
        <v>1.8677986658580958E-2</v>
      </c>
      <c r="C72" s="1">
        <f>'grid and decimal'!P61/'grid and decimal'!$Z$61</f>
        <v>0.25215281989084293</v>
      </c>
      <c r="D72" s="1">
        <f>'grid and decimal'!Q61/'grid and decimal'!$Z$61</f>
        <v>4.2025469981807159E-2</v>
      </c>
      <c r="E72" s="1">
        <f>'grid and decimal'!R61/'grid and decimal'!$Z$61</f>
        <v>4.2025469981807159E-2</v>
      </c>
      <c r="F72" s="1">
        <f>'grid and decimal'!S61/'grid and decimal'!$Z$61</f>
        <v>0.16810187992722864</v>
      </c>
      <c r="G72" s="1">
        <f>'grid and decimal'!T61/'grid and decimal'!$Z$61</f>
        <v>0.16810187992722864</v>
      </c>
      <c r="H72" s="1">
        <f>'grid and decimal'!U61/'grid and decimal'!$Z$61</f>
        <v>0.16810187992722864</v>
      </c>
      <c r="I72" s="1">
        <f>'grid and decimal'!V61/'grid and decimal'!$Z$61</f>
        <v>7.2043662825955118E-2</v>
      </c>
      <c r="J72" s="1">
        <f>'grid and decimal'!W61/'grid and decimal'!$Z$61</f>
        <v>4.2025469981807159E-2</v>
      </c>
      <c r="K72" s="1">
        <f>'grid and decimal'!X61/'grid and decimal'!$Z$61</f>
        <v>-1.5281989084293512E-2</v>
      </c>
      <c r="L72" s="1">
        <f>'grid and decimal'!Y61/'grid and decimal'!$Z$61</f>
        <v>4.2025469981807159E-2</v>
      </c>
      <c r="M72" s="1"/>
    </row>
    <row r="73" spans="1:27" ht="15.75" customHeight="1" x14ac:dyDescent="0.25">
      <c r="A73" s="1" t="s">
        <v>6</v>
      </c>
      <c r="B73" s="1">
        <f>'grid and decimal'!O62/'grid and decimal'!$Z$62</f>
        <v>0.10088070456365093</v>
      </c>
      <c r="C73" s="1">
        <f>'grid and decimal'!P62/'grid and decimal'!$Z$62</f>
        <v>0.23538831064851887</v>
      </c>
      <c r="D73" s="1">
        <f>'grid and decimal'!Q62/'grid and decimal'!$Z$62</f>
        <v>4.3234587670136111E-2</v>
      </c>
      <c r="E73" s="1">
        <f>'grid and decimal'!R62/'grid and decimal'!$Z$62</f>
        <v>0.10088070456365093</v>
      </c>
      <c r="F73" s="1">
        <f>'grid and decimal'!S62/'grid and decimal'!$Z$62</f>
        <v>0.15132105684547639</v>
      </c>
      <c r="G73" s="1">
        <f>'grid and decimal'!T62/'grid and decimal'!$Z$62</f>
        <v>4.3234587670136111E-2</v>
      </c>
      <c r="H73" s="1">
        <f>'grid and decimal'!U62/'grid and decimal'!$Z$62</f>
        <v>0.10088070456365093</v>
      </c>
      <c r="I73" s="1">
        <f>'grid and decimal'!V62/'grid and decimal'!$Z$62</f>
        <v>1.1208967173738992E-2</v>
      </c>
      <c r="J73" s="1">
        <f>'grid and decimal'!W62/'grid and decimal'!$Z$62</f>
        <v>0.10088070456365093</v>
      </c>
      <c r="K73" s="1">
        <f>'grid and decimal'!X62/'grid and decimal'!$Z$62</f>
        <v>1.1208967173738992E-2</v>
      </c>
      <c r="L73" s="1">
        <f>'grid and decimal'!Y62/'grid and decimal'!$Z$62</f>
        <v>0.10088070456365093</v>
      </c>
      <c r="M73" s="1"/>
    </row>
    <row r="74" spans="1:27" ht="15.75" customHeight="1" x14ac:dyDescent="0.25">
      <c r="A74" s="1" t="s">
        <v>7</v>
      </c>
      <c r="B74" s="1">
        <f>'grid and decimal'!O63/'grid and decimal'!$Z$63</f>
        <v>1.2351124834583147E-2</v>
      </c>
      <c r="C74" s="1">
        <f>'grid and decimal'!P63/'grid and decimal'!$Z$63</f>
        <v>0.11116012351124833</v>
      </c>
      <c r="D74" s="1">
        <f>'grid and decimal'!Q63/'grid and decimal'!$Z$63</f>
        <v>4.7640052933392144E-2</v>
      </c>
      <c r="E74" s="1">
        <f>'grid and decimal'!R63/'grid and decimal'!$Z$63</f>
        <v>4.7640052933392144E-2</v>
      </c>
      <c r="F74" s="1">
        <f>'grid and decimal'!S63/'grid and decimal'!$Z$63</f>
        <v>0.25937362152624616</v>
      </c>
      <c r="G74" s="1">
        <f>'grid and decimal'!T63/'grid and decimal'!$Z$63</f>
        <v>0.11116012351124833</v>
      </c>
      <c r="H74" s="1">
        <f>'grid and decimal'!U63/'grid and decimal'!$Z$63</f>
        <v>0.25937362152624616</v>
      </c>
      <c r="I74" s="1">
        <f>'grid and decimal'!V63/'grid and decimal'!$Z$63</f>
        <v>0.11116012351124833</v>
      </c>
      <c r="J74" s="1">
        <f>'grid and decimal'!W63/'grid and decimal'!$Z$63</f>
        <v>1.2351124834583147E-2</v>
      </c>
      <c r="K74" s="1">
        <f>'grid and decimal'!X63/'grid and decimal'!$Z$63</f>
        <v>0</v>
      </c>
      <c r="L74" s="1">
        <f>'grid and decimal'!Y63/'grid and decimal'!$Z$63</f>
        <v>2.7790030877812084E-2</v>
      </c>
      <c r="M74" s="1"/>
    </row>
    <row r="75" spans="1:27" ht="15.75" customHeight="1" x14ac:dyDescent="0.25">
      <c r="A75" s="1" t="s">
        <v>8</v>
      </c>
      <c r="B75" s="1">
        <f>'grid and decimal'!O64/'grid and decimal'!$Z$64</f>
        <v>1.2527341419765359E-2</v>
      </c>
      <c r="C75" s="1">
        <f>'grid and decimal'!P64/'grid and decimal'!$Z$64</f>
        <v>7.5164048518592153E-2</v>
      </c>
      <c r="D75" s="1">
        <f>'grid and decimal'!Q64/'grid and decimal'!$Z$64</f>
        <v>5.5677072976734925E-3</v>
      </c>
      <c r="E75" s="1">
        <f>'grid and decimal'!R64/'grid and decimal'!$Z$64</f>
        <v>7.5164048518592153E-2</v>
      </c>
      <c r="F75" s="1">
        <f>'grid and decimal'!S64/'grid and decimal'!$Z$64</f>
        <v>0.11692185325114336</v>
      </c>
      <c r="G75" s="1">
        <f>'grid and decimal'!T64/'grid and decimal'!$Z$64</f>
        <v>7.5164048518592153E-2</v>
      </c>
      <c r="H75" s="1">
        <f>'grid and decimal'!U64/'grid and decimal'!$Z$64</f>
        <v>2.1475442433883472E-2</v>
      </c>
      <c r="I75" s="1">
        <f>'grid and decimal'!V64/'grid and decimal'!$Z$64</f>
        <v>0.11692185325114336</v>
      </c>
      <c r="J75" s="1">
        <f>'grid and decimal'!W64/'grid and decimal'!$Z$64</f>
        <v>5.0109365679061435E-2</v>
      </c>
      <c r="K75" s="1">
        <f>'grid and decimal'!X64/'grid and decimal'!$Z$64</f>
        <v>0</v>
      </c>
      <c r="L75" s="1">
        <f>'grid and decimal'!Y64/'grid and decimal'!$Z$64</f>
        <v>0.45098429111155292</v>
      </c>
      <c r="M75" s="1"/>
    </row>
    <row r="76" spans="1:27" ht="15.75" customHeight="1" x14ac:dyDescent="0.25">
      <c r="A76" s="1" t="s">
        <v>9</v>
      </c>
      <c r="B76" s="1">
        <f>'grid and decimal'!O65/'grid and decimal'!$Z$65</f>
        <v>4.3689320388349523E-2</v>
      </c>
      <c r="C76" s="1">
        <f>'grid and decimal'!P65/'grid and decimal'!$Z$65</f>
        <v>6.7961165048543701E-2</v>
      </c>
      <c r="D76" s="1">
        <f>'grid and decimal'!Q65/'grid and decimal'!$Z$65</f>
        <v>6.7961165048543701E-2</v>
      </c>
      <c r="E76" s="1">
        <f>'grid and decimal'!R65/'grid and decimal'!$Z$65</f>
        <v>6.7961165048543701E-2</v>
      </c>
      <c r="F76" s="1">
        <f>'grid and decimal'!S65/'grid and decimal'!$Z$65</f>
        <v>0.11650485436893206</v>
      </c>
      <c r="G76" s="1">
        <f>'grid and decimal'!T65/'grid and decimal'!$Z$65</f>
        <v>0.26213592233009714</v>
      </c>
      <c r="H76" s="1">
        <f>'grid and decimal'!U65/'grid and decimal'!$Z$65</f>
        <v>6.7961165048543701E-2</v>
      </c>
      <c r="I76" s="1">
        <f>'grid and decimal'!V65/'grid and decimal'!$Z$65</f>
        <v>0.11650485436893206</v>
      </c>
      <c r="J76" s="1">
        <f>'grid and decimal'!W65/'grid and decimal'!$Z$65</f>
        <v>0.11650485436893206</v>
      </c>
      <c r="K76" s="1">
        <f>'grid and decimal'!X65/'grid and decimal'!$Z$65</f>
        <v>2.9126213592233014E-2</v>
      </c>
      <c r="L76" s="1">
        <f>'grid and decimal'!Y65/'grid and decimal'!$Z$65</f>
        <v>4.3689320388349523E-2</v>
      </c>
      <c r="M76" s="1"/>
    </row>
    <row r="77" spans="1:27" ht="15.75" customHeight="1" x14ac:dyDescent="0.25">
      <c r="A77" s="1" t="s">
        <v>10</v>
      </c>
      <c r="B77" s="1">
        <f>'grid and decimal'!O66/'grid and decimal'!$Z$66</f>
        <v>9.5890410958904104E-2</v>
      </c>
      <c r="C77" s="1">
        <f>'grid and decimal'!P66/'grid and decimal'!$Z$66</f>
        <v>9.5890410958904104E-2</v>
      </c>
      <c r="D77" s="1">
        <f>'grid and decimal'!Q66/'grid and decimal'!$Z$66</f>
        <v>2.3972602739726026E-2</v>
      </c>
      <c r="E77" s="1">
        <f>'grid and decimal'!R66/'grid and decimal'!$Z$66</f>
        <v>9.5890410958904104E-2</v>
      </c>
      <c r="F77" s="1">
        <f>'grid and decimal'!S66/'grid and decimal'!$Z$66</f>
        <v>9.5890410958904104E-2</v>
      </c>
      <c r="G77" s="1">
        <f>'grid and decimal'!T66/'grid and decimal'!$Z$66</f>
        <v>0.14383561643835616</v>
      </c>
      <c r="H77" s="1">
        <f>'grid and decimal'!U66/'grid and decimal'!$Z$66</f>
        <v>4.1095890410958902E-2</v>
      </c>
      <c r="I77" s="1">
        <f>'grid and decimal'!V66/'grid and decimal'!$Z$66</f>
        <v>0.14383561643835616</v>
      </c>
      <c r="J77" s="1">
        <f>'grid and decimal'!W66/'grid and decimal'!$Z$66</f>
        <v>0.14383561643835616</v>
      </c>
      <c r="K77" s="1">
        <f>'grid and decimal'!X66/'grid and decimal'!$Z$66</f>
        <v>2.3972602739726026E-2</v>
      </c>
      <c r="L77" s="1">
        <f>'grid and decimal'!Y66/'grid and decimal'!$Z$66</f>
        <v>9.5890410958904104E-2</v>
      </c>
      <c r="M77" s="1">
        <f>SUM(B67:L77)</f>
        <v>11.000000000000009</v>
      </c>
    </row>
    <row r="78" spans="1:27" ht="15.75" customHeight="1" x14ac:dyDescent="0.25">
      <c r="A78" s="1" t="s">
        <v>1531</v>
      </c>
      <c r="B78" s="1">
        <f t="shared" ref="B78:L78" si="13">AVERAGE(B67:B77)</f>
        <v>7.0842151478273635E-2</v>
      </c>
      <c r="C78" s="1">
        <f t="shared" si="13"/>
        <v>0.13140328603641549</v>
      </c>
      <c r="D78" s="1">
        <f t="shared" si="13"/>
        <v>3.795391077354357E-2</v>
      </c>
      <c r="E78" s="1">
        <f t="shared" si="13"/>
        <v>8.1554381290038544E-2</v>
      </c>
      <c r="F78" s="1">
        <f t="shared" si="13"/>
        <v>0.17023864827175014</v>
      </c>
      <c r="G78" s="1">
        <f t="shared" si="13"/>
        <v>0.13333198273857924</v>
      </c>
      <c r="H78" s="1">
        <f t="shared" si="13"/>
        <v>8.2645188685654195E-2</v>
      </c>
      <c r="I78" s="1">
        <f t="shared" si="13"/>
        <v>9.8397838116070183E-2</v>
      </c>
      <c r="J78" s="1">
        <f t="shared" si="13"/>
        <v>7.779916237235554E-2</v>
      </c>
      <c r="K78" s="1">
        <f t="shared" si="13"/>
        <v>1.0381563177101379E-2</v>
      </c>
      <c r="L78" s="1">
        <f t="shared" si="13"/>
        <v>0.10545188706021803</v>
      </c>
      <c r="M78" s="1">
        <f>SUM(B78:L78)</f>
        <v>0.99999999999999989</v>
      </c>
    </row>
    <row r="79" spans="1:27" ht="15.75" customHeight="1" x14ac:dyDescent="0.25">
      <c r="A79" t="s">
        <v>1584</v>
      </c>
      <c r="B79">
        <f>STDEV(B67:B77)</f>
        <v>4.6884353006305023E-2</v>
      </c>
      <c r="C79">
        <f t="shared" ref="C79:L79" si="14">STDEV(C67:C77)</f>
        <v>6.8062201514714302E-2</v>
      </c>
      <c r="D79">
        <f t="shared" si="14"/>
        <v>1.9738276634288527E-2</v>
      </c>
      <c r="E79">
        <f t="shared" si="14"/>
        <v>2.4066433475095659E-2</v>
      </c>
      <c r="F79">
        <f t="shared" si="14"/>
        <v>6.2714124796780457E-2</v>
      </c>
      <c r="G79">
        <f t="shared" si="14"/>
        <v>6.8040614341457056E-2</v>
      </c>
      <c r="H79">
        <f t="shared" si="14"/>
        <v>7.1788547103153605E-2</v>
      </c>
      <c r="I79">
        <f t="shared" si="14"/>
        <v>5.3340957259883248E-2</v>
      </c>
      <c r="J79">
        <f t="shared" si="14"/>
        <v>4.9792091499015388E-2</v>
      </c>
      <c r="K79">
        <f t="shared" si="14"/>
        <v>1.348938959215704E-2</v>
      </c>
      <c r="L79">
        <f t="shared" si="14"/>
        <v>0.11900861794546658</v>
      </c>
      <c r="N79">
        <f>AVERAGE(B79:L79)</f>
        <v>5.4265964288028809E-2</v>
      </c>
      <c r="O79" t="s">
        <v>1585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1" spans="1:15" x14ac:dyDescent="0.25">
      <c r="A1" t="s">
        <v>1587</v>
      </c>
      <c r="N1">
        <f>AVERAGE(N2:N65)</f>
        <v>5.0739778012663786E-2</v>
      </c>
      <c r="O1" t="s">
        <v>1583</v>
      </c>
    </row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2.3333333333333335</v>
      </c>
      <c r="D3" s="4">
        <f>'grid and decimal'!Q3</f>
        <v>1</v>
      </c>
      <c r="E3" s="6">
        <f>'grid and decimal'!R3</f>
        <v>0.1111111111111111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0.1111111111111111</v>
      </c>
      <c r="E4" s="4">
        <f>'grid and decimal'!R4</f>
        <v>0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0.25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0.10753472793200886</v>
      </c>
      <c r="O13" t="s">
        <v>1586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</v>
      </c>
      <c r="D16" s="4">
        <f>'grid and decimal'!Q17</f>
        <v>1.5</v>
      </c>
      <c r="E16" s="6">
        <f>'grid and decimal'!R17</f>
        <v>1</v>
      </c>
      <c r="F16" s="8">
        <f>'grid and decimal'!S17</f>
        <v>0.25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1.5</v>
      </c>
      <c r="E17" s="4">
        <f>'grid and decimal'!R18</f>
        <v>1</v>
      </c>
      <c r="F17" s="6">
        <f>'grid and decimal'!S18</f>
        <v>0.25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1.5</v>
      </c>
      <c r="F18" s="4">
        <f>'grid and decimal'!S19</f>
        <v>0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0.1111111111111111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5.9684490553788438E-2</v>
      </c>
      <c r="O26" t="s">
        <v>1586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0.42857142857142855</v>
      </c>
      <c r="D29" s="4">
        <f>'grid and decimal'!Q30</f>
        <v>1</v>
      </c>
      <c r="E29" s="6">
        <f>'grid and decimal'!R30</f>
        <v>1.5</v>
      </c>
      <c r="F29" s="8">
        <f>'grid and decimal'!S30</f>
        <v>0.42857142857142855</v>
      </c>
      <c r="G29" s="9">
        <f>'grid and decimal'!T30</f>
        <v>0.25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0.66666666666666663</v>
      </c>
      <c r="E30" s="4">
        <f>'grid and decimal'!R31</f>
        <v>1</v>
      </c>
      <c r="F30" s="6">
        <f>'grid and decimal'!S31</f>
        <v>0.42857142857142855</v>
      </c>
      <c r="G30" s="10">
        <f>'grid and decimal'!T31</f>
        <v>0.66666666666666663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1.5</v>
      </c>
      <c r="F31" s="4">
        <f>'grid and decimal'!S32</f>
        <v>0.1111111111111111</v>
      </c>
      <c r="G31" s="11">
        <f>'grid and decimal'!T32</f>
        <v>0.1111111111111111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0.1111111111111111</v>
      </c>
      <c r="G32" s="12">
        <f>'grid and decimal'!T33</f>
        <v>0.25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1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2.2061903785932164E-2</v>
      </c>
      <c r="O39" t="s">
        <v>1586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1</v>
      </c>
      <c r="D42" s="4">
        <f>'grid and decimal'!Q43</f>
        <v>0.1111111111111111</v>
      </c>
      <c r="E42" s="6">
        <f>'grid and decimal'!R43</f>
        <v>0.25</v>
      </c>
      <c r="F42" s="8">
        <f>'grid and decimal'!S43</f>
        <v>0</v>
      </c>
      <c r="G42" s="9">
        <f>'grid and decimal'!T43</f>
        <v>1</v>
      </c>
      <c r="H42" s="1">
        <f>'grid and decimal'!U43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0.25</v>
      </c>
      <c r="E43" s="4">
        <f>'grid and decimal'!R44</f>
        <v>0.1111111111111111</v>
      </c>
      <c r="F43" s="6">
        <f>'grid and decimal'!S44</f>
        <v>0.1111111111111111</v>
      </c>
      <c r="G43" s="10">
        <f>'grid and decimal'!T44</f>
        <v>0.1111111111111111</v>
      </c>
      <c r="H43" s="14">
        <f>'grid and decimal'!U44</f>
        <v>-9.0909090909090912E-2</v>
      </c>
      <c r="I43" s="2"/>
      <c r="J43" s="2"/>
      <c r="K43" s="2"/>
      <c r="L43" s="2"/>
      <c r="M43" s="1"/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0.25</v>
      </c>
      <c r="F44" s="4">
        <f>'grid and decimal'!S45</f>
        <v>0</v>
      </c>
      <c r="G44" s="11">
        <f>'grid and decimal'!T45</f>
        <v>1</v>
      </c>
      <c r="H44" s="8">
        <f>'grid and decimal'!U45</f>
        <v>0</v>
      </c>
      <c r="I44" s="2"/>
      <c r="J44" s="2"/>
      <c r="K44" s="2"/>
      <c r="L44" s="2"/>
      <c r="M44" s="1"/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0.1111111111111111</v>
      </c>
      <c r="G45" s="12">
        <f>'grid and decimal'!T46</f>
        <v>1</v>
      </c>
      <c r="H45" s="6">
        <f>'grid and decimal'!U46</f>
        <v>0</v>
      </c>
      <c r="I45" s="2"/>
      <c r="J45" s="2"/>
      <c r="K45" s="2"/>
      <c r="L45" s="2"/>
      <c r="M45" s="1"/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1.5</v>
      </c>
      <c r="H46" s="4">
        <f>'grid and decimal'!U47</f>
        <v>0</v>
      </c>
      <c r="I46" s="2"/>
      <c r="J46" s="2"/>
      <c r="K46" s="2"/>
      <c r="L46" s="2"/>
      <c r="M46" s="1"/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-9.0909090909090912E-2</v>
      </c>
      <c r="I47" s="2"/>
      <c r="J47" s="2"/>
      <c r="K47" s="2"/>
      <c r="L47" s="2"/>
      <c r="M47" s="1"/>
    </row>
    <row r="48" spans="1:15" x14ac:dyDescent="0.25">
      <c r="A48" s="1" t="str">
        <f>'grid and decimal'!N49</f>
        <v>j7</v>
      </c>
      <c r="B48" s="1">
        <f>'grid and decimal'!O49</f>
        <v>4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5.168279381728072E-2</v>
      </c>
      <c r="O52" t="s">
        <v>1586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0.66666666666666663</v>
      </c>
      <c r="D55" s="4">
        <f>'grid and decimal'!Q56</f>
        <v>0.1111111111111111</v>
      </c>
      <c r="E55" s="6">
        <f>'grid and decimal'!R56</f>
        <v>1</v>
      </c>
      <c r="F55" s="8">
        <f>'grid and decimal'!S56</f>
        <v>1.5</v>
      </c>
      <c r="G55" s="9">
        <f>'grid and decimal'!T56</f>
        <v>2.3333333333333335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11.551587301587302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0.25</v>
      </c>
      <c r="E56" s="4">
        <f>'grid and decimal'!R57</f>
        <v>0.42857142857142855</v>
      </c>
      <c r="F56" s="6">
        <f>'grid and decimal'!S57</f>
        <v>1</v>
      </c>
      <c r="G56" s="10">
        <f>'grid and decimal'!T57</f>
        <v>0.25</v>
      </c>
      <c r="H56" s="14">
        <f>'grid and decimal'!U57</f>
        <v>0.1111111111111111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4.924603174603174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1.5</v>
      </c>
      <c r="F57" s="4">
        <f>'grid and decimal'!S58</f>
        <v>2.3333333333333335</v>
      </c>
      <c r="G57" s="11">
        <f>'grid and decimal'!T58</f>
        <v>1.5</v>
      </c>
      <c r="H57" s="8">
        <f>'grid and decimal'!U58</f>
        <v>1</v>
      </c>
      <c r="I57" s="14">
        <f>'grid and decimal'!V58</f>
        <v>1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16.111111111111114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1.5</v>
      </c>
      <c r="G58" s="12">
        <f>'grid and decimal'!T59</f>
        <v>1.5</v>
      </c>
      <c r="H58" s="6">
        <f>'grid and decimal'!U59</f>
        <v>0.42857142857142855</v>
      </c>
      <c r="I58" s="8">
        <f>'grid and decimal'!V59</f>
        <v>1</v>
      </c>
      <c r="J58" s="14">
        <f>'grid and decimal'!W59</f>
        <v>0.25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7.8968253968253972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0.42857142857142855</v>
      </c>
      <c r="H59" s="4">
        <f>'grid and decimal'!U60</f>
        <v>0.25</v>
      </c>
      <c r="I59" s="6">
        <f>'grid and decimal'!V60</f>
        <v>0.1111111111111111</v>
      </c>
      <c r="J59" s="8">
        <f>'grid and decimal'!W60</f>
        <v>0.1111111111111111</v>
      </c>
      <c r="K59" s="14">
        <f>'grid and decimal'!X60</f>
        <v>0</v>
      </c>
      <c r="L59" s="1">
        <f>'grid and decimal'!Y60</f>
        <v>0.42857142857142855</v>
      </c>
      <c r="M59" s="1">
        <f>'grid and decimal'!Z60</f>
        <v>3.3690476190476186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1</v>
      </c>
      <c r="I60" s="4">
        <f>'grid and decimal'!V61</f>
        <v>0.42857142857142855</v>
      </c>
      <c r="J60" s="6">
        <f>'grid and decimal'!W61</f>
        <v>0.25</v>
      </c>
      <c r="K60" s="8">
        <f>'grid and decimal'!X61</f>
        <v>-9.0909090909090912E-2</v>
      </c>
      <c r="L60" s="1">
        <f>'grid and decimal'!Y61</f>
        <v>0.25</v>
      </c>
      <c r="M60" s="1">
        <f>'grid and decimal'!Z61</f>
        <v>5.9487734487734487</v>
      </c>
    </row>
    <row r="61" spans="1:15" x14ac:dyDescent="0.25">
      <c r="A61" s="1" t="str">
        <f>'grid and decimal'!N62</f>
        <v>j7</v>
      </c>
      <c r="B61" s="1">
        <f>'grid and decimal'!O62</f>
        <v>1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0.1111111111111111</v>
      </c>
      <c r="J61" s="4">
        <f>'grid and decimal'!W62</f>
        <v>1</v>
      </c>
      <c r="K61" s="6">
        <f>'grid and decimal'!X62</f>
        <v>0.1111111111111111</v>
      </c>
      <c r="L61" s="8">
        <f>'grid and decimal'!Y62</f>
        <v>1</v>
      </c>
      <c r="M61" s="1">
        <f>'grid and decimal'!Z62</f>
        <v>9.9126984126984112</v>
      </c>
    </row>
    <row r="62" spans="1:15" x14ac:dyDescent="0.25">
      <c r="A62" s="1" t="str">
        <f>'grid and decimal'!N63</f>
        <v>j8</v>
      </c>
      <c r="B62" s="8">
        <f>'grid and decimal'!O63</f>
        <v>0.1111111111111111</v>
      </c>
      <c r="C62" s="1">
        <f>'grid and decimal'!P63</f>
        <v>1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0.1111111111111111</v>
      </c>
      <c r="K62" s="4">
        <f>'grid and decimal'!X63</f>
        <v>0</v>
      </c>
      <c r="L62" s="6">
        <f>'grid and decimal'!Y63</f>
        <v>0.25</v>
      </c>
      <c r="M62" s="1">
        <f>'grid and decimal'!Z63</f>
        <v>8.9960317460317469</v>
      </c>
    </row>
    <row r="63" spans="1:15" x14ac:dyDescent="0.25">
      <c r="A63" s="1" t="str">
        <f>'grid and decimal'!N64</f>
        <v>j9</v>
      </c>
      <c r="B63" s="6">
        <f>'grid and decimal'!O64</f>
        <v>0.25</v>
      </c>
      <c r="C63" s="8">
        <f>'grid and decimal'!P64</f>
        <v>1.5</v>
      </c>
      <c r="D63" s="1">
        <f>'grid and decimal'!Q64</f>
        <v>0.1111111111111111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</v>
      </c>
      <c r="L63" s="4">
        <f>'grid and decimal'!Y64</f>
        <v>9</v>
      </c>
      <c r="M63" s="1">
        <f>'grid and decimal'!Z64</f>
        <v>19.956349206349209</v>
      </c>
    </row>
    <row r="64" spans="1:15" x14ac:dyDescent="0.25">
      <c r="A64" s="1" t="str">
        <f>'grid and decimal'!N65</f>
        <v>j10</v>
      </c>
      <c r="B64" s="4">
        <f>'grid and decimal'!O65</f>
        <v>1.5</v>
      </c>
      <c r="C64" s="6">
        <f>'grid and decimal'!P65</f>
        <v>2.3333333333333335</v>
      </c>
      <c r="D64" s="8">
        <f>'grid and decimal'!Q65</f>
        <v>2.3333333333333335</v>
      </c>
      <c r="E64" s="1">
        <f>'grid and decimal'!R65</f>
        <v>2.3333333333333335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1.5</v>
      </c>
      <c r="M64" s="1">
        <f>'grid and decimal'!Z65</f>
        <v>34.333333333333329</v>
      </c>
    </row>
    <row r="65" spans="1:15" x14ac:dyDescent="0.25">
      <c r="A65" s="1" t="str">
        <f>'grid and decimal'!N66</f>
        <v>j11</v>
      </c>
      <c r="B65" s="3">
        <f>'grid and decimal'!O66</f>
        <v>1</v>
      </c>
      <c r="C65" s="4">
        <f>'grid and decimal'!P66</f>
        <v>1</v>
      </c>
      <c r="D65" s="6">
        <f>'grid and decimal'!Q66</f>
        <v>0.25</v>
      </c>
      <c r="E65" s="8">
        <f>'grid and decimal'!R66</f>
        <v>1</v>
      </c>
      <c r="F65" s="1">
        <f>'grid and decimal'!S66</f>
        <v>1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10.428571428571429</v>
      </c>
      <c r="N65">
        <f>STDEV(B55:L65)/density!Z76</f>
        <v>1.2734973974308738E-2</v>
      </c>
      <c r="O65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'Rank and Inconsistency'!B15</f>
        <v>0.17172124003033523</v>
      </c>
      <c r="C2" s="22">
        <f t="shared" ref="C2:L2" si="0">B2</f>
        <v>0.17172124003033523</v>
      </c>
      <c r="D2" s="22">
        <f t="shared" si="0"/>
        <v>0.17172124003033523</v>
      </c>
      <c r="E2" s="22">
        <f t="shared" si="0"/>
        <v>0.17172124003033523</v>
      </c>
      <c r="F2" s="22">
        <f t="shared" si="0"/>
        <v>0.17172124003033523</v>
      </c>
      <c r="G2" s="22">
        <f t="shared" si="0"/>
        <v>0.17172124003033523</v>
      </c>
      <c r="H2" s="22">
        <f t="shared" si="0"/>
        <v>0.17172124003033523</v>
      </c>
      <c r="I2" s="22">
        <f t="shared" si="0"/>
        <v>0.17172124003033523</v>
      </c>
      <c r="J2" s="22">
        <f t="shared" si="0"/>
        <v>0.17172124003033523</v>
      </c>
      <c r="K2" s="22">
        <f t="shared" si="0"/>
        <v>0.17172124003033523</v>
      </c>
      <c r="L2" s="22">
        <f t="shared" si="0"/>
        <v>0.17172124003033523</v>
      </c>
      <c r="O2" s="1">
        <f>B2*'grid and decimal'!O3</f>
        <v>0.17172124003033523</v>
      </c>
      <c r="P2" s="1">
        <f>C2*'grid and decimal'!P3</f>
        <v>0.40068289340411556</v>
      </c>
      <c r="Q2" s="1">
        <f>D2*'grid and decimal'!Q3</f>
        <v>0.17172124003033523</v>
      </c>
      <c r="R2" s="1">
        <f>E2*'grid and decimal'!R3</f>
        <v>1.9080137781148358E-2</v>
      </c>
    </row>
    <row r="3" spans="1:27" x14ac:dyDescent="0.25">
      <c r="B3" s="22">
        <f>'Rank and Inconsistency'!C15</f>
        <v>0.59440359518707597</v>
      </c>
      <c r="C3" s="22">
        <f t="shared" ref="C3:L3" si="1">B3</f>
        <v>0.59440359518707597</v>
      </c>
      <c r="D3" s="22">
        <f t="shared" si="1"/>
        <v>0.59440359518707597</v>
      </c>
      <c r="E3" s="22">
        <f t="shared" si="1"/>
        <v>0.59440359518707597</v>
      </c>
      <c r="F3" s="22">
        <f t="shared" si="1"/>
        <v>0.59440359518707597</v>
      </c>
      <c r="G3" s="22">
        <f t="shared" si="1"/>
        <v>0.59440359518707597</v>
      </c>
      <c r="H3" s="22">
        <f t="shared" si="1"/>
        <v>0.59440359518707597</v>
      </c>
      <c r="I3" s="22">
        <f t="shared" si="1"/>
        <v>0.59440359518707597</v>
      </c>
      <c r="J3" s="22">
        <f t="shared" si="1"/>
        <v>0.59440359518707597</v>
      </c>
      <c r="K3" s="22">
        <f t="shared" si="1"/>
        <v>0.59440359518707597</v>
      </c>
      <c r="L3" s="22">
        <f t="shared" si="1"/>
        <v>0.59440359518707597</v>
      </c>
      <c r="O3" s="1">
        <f>B3*'grid and decimal'!O4</f>
        <v>6.6044843909675105E-2</v>
      </c>
      <c r="P3" s="1">
        <f>C3*'grid and decimal'!P4</f>
        <v>0.59440359518707597</v>
      </c>
      <c r="Q3" s="1">
        <f>D3*'grid and decimal'!Q4</f>
        <v>6.6044843909675105E-2</v>
      </c>
      <c r="R3" s="1">
        <f>E3*'grid and decimal'!R4</f>
        <v>0</v>
      </c>
    </row>
    <row r="4" spans="1:27" x14ac:dyDescent="0.25">
      <c r="B4" s="22">
        <f>'Rank and Inconsistency'!D15</f>
        <v>0.18374464297529913</v>
      </c>
      <c r="C4" s="22">
        <f t="shared" ref="C4:L4" si="2">B4</f>
        <v>0.18374464297529913</v>
      </c>
      <c r="D4" s="22">
        <f t="shared" si="2"/>
        <v>0.18374464297529913</v>
      </c>
      <c r="E4" s="22">
        <f t="shared" si="2"/>
        <v>0.18374464297529913</v>
      </c>
      <c r="F4" s="22">
        <f t="shared" si="2"/>
        <v>0.18374464297529913</v>
      </c>
      <c r="G4" s="22">
        <f t="shared" si="2"/>
        <v>0.18374464297529913</v>
      </c>
      <c r="H4" s="22">
        <f t="shared" si="2"/>
        <v>0.18374464297529913</v>
      </c>
      <c r="I4" s="22">
        <f t="shared" si="2"/>
        <v>0.18374464297529913</v>
      </c>
      <c r="J4" s="22">
        <f t="shared" si="2"/>
        <v>0.18374464297529913</v>
      </c>
      <c r="K4" s="22">
        <f t="shared" si="2"/>
        <v>0.18374464297529913</v>
      </c>
      <c r="L4" s="22">
        <f t="shared" si="2"/>
        <v>0.18374464297529913</v>
      </c>
      <c r="O4" s="1">
        <f>B4*'grid and decimal'!O5</f>
        <v>7.8747704132271057E-2</v>
      </c>
      <c r="P4" s="1">
        <f>C4*'grid and decimal'!P5</f>
        <v>0.42873750027569801</v>
      </c>
      <c r="Q4" s="1">
        <f>D4*'grid and decimal'!Q5</f>
        <v>0.18374464297529913</v>
      </c>
      <c r="R4" s="1">
        <f>E4*'grid and decimal'!R5</f>
        <v>4.5936160743824783E-2</v>
      </c>
    </row>
    <row r="5" spans="1:27" x14ac:dyDescent="0.25">
      <c r="B5" s="22">
        <f>'Rank and Inconsistency'!E15</f>
        <v>5.0130521807289621E-2</v>
      </c>
      <c r="C5" s="22">
        <f t="shared" ref="C5:L5" si="3">B5</f>
        <v>5.0130521807289621E-2</v>
      </c>
      <c r="D5" s="22">
        <f t="shared" si="3"/>
        <v>5.0130521807289621E-2</v>
      </c>
      <c r="E5" s="22">
        <f t="shared" si="3"/>
        <v>5.0130521807289621E-2</v>
      </c>
      <c r="F5" s="22">
        <f t="shared" si="3"/>
        <v>5.0130521807289621E-2</v>
      </c>
      <c r="G5" s="22">
        <f t="shared" si="3"/>
        <v>5.0130521807289621E-2</v>
      </c>
      <c r="H5" s="22">
        <f t="shared" si="3"/>
        <v>5.0130521807289621E-2</v>
      </c>
      <c r="I5" s="22">
        <f t="shared" si="3"/>
        <v>5.0130521807289621E-2</v>
      </c>
      <c r="J5" s="22">
        <f t="shared" si="3"/>
        <v>5.0130521807289621E-2</v>
      </c>
      <c r="K5" s="22">
        <f t="shared" si="3"/>
        <v>5.0130521807289621E-2</v>
      </c>
      <c r="L5" s="22">
        <f t="shared" si="3"/>
        <v>5.0130521807289621E-2</v>
      </c>
      <c r="O5" s="1">
        <f>B5*'grid and decimal'!O6</f>
        <v>0.11697121755034245</v>
      </c>
      <c r="P5" s="1">
        <f>C5*'grid and decimal'!P6</f>
        <v>0.20052208722915849</v>
      </c>
      <c r="Q5" s="1">
        <f>D5*'grid and decimal'!Q6</f>
        <v>7.5195782710934439E-2</v>
      </c>
      <c r="R5" s="1">
        <f>E5*'grid and decimal'!R6</f>
        <v>5.0130521807289621E-2</v>
      </c>
    </row>
    <row r="6" spans="1:27" x14ac:dyDescent="0.25">
      <c r="B6" s="22">
        <f>'Rank and Inconsistency'!F15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'Rank and Inconsistency'!G15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'Rank and Inconsistency'!H15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'Rank and Inconsistency'!I15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'Rank and Inconsistency'!J15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'Rank and Inconsistency'!K15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'Rank and Inconsistency'!L15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0.43348500562262382</v>
      </c>
      <c r="P13" s="1">
        <f t="shared" si="11"/>
        <v>1.624346076096048</v>
      </c>
      <c r="Q13" s="1">
        <f t="shared" si="11"/>
        <v>0.49670650962624385</v>
      </c>
      <c r="R13" s="1">
        <f t="shared" si="11"/>
        <v>0.11514682033226277</v>
      </c>
    </row>
    <row r="14" spans="1:27" x14ac:dyDescent="0.25">
      <c r="N14" s="1" t="s">
        <v>1534</v>
      </c>
      <c r="O14" s="1">
        <f>O13/'Rank and Inconsistency'!B15</f>
        <v>2.5243528729820901</v>
      </c>
      <c r="P14" s="1">
        <f>P13/'Rank and Inconsistency'!C15</f>
        <v>2.7327325898572661</v>
      </c>
      <c r="Q14" s="1">
        <f>Q13/'Rank and Inconsistency'!D15</f>
        <v>2.7032434882633085</v>
      </c>
      <c r="R14" s="1">
        <f>R13/'Rank and Inconsistency'!E15</f>
        <v>2.2969403904253585</v>
      </c>
      <c r="Z14" s="1">
        <f>AVERAGE(O14:Y14)</f>
        <v>2.5643173353820057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'Rank and Inconsistency'!B31</f>
        <v>0.24089849385423276</v>
      </c>
      <c r="C18" s="22">
        <f t="shared" ref="C18:L18" si="12">B18</f>
        <v>0.24089849385423276</v>
      </c>
      <c r="D18" s="22">
        <f t="shared" si="12"/>
        <v>0.24089849385423276</v>
      </c>
      <c r="E18" s="22">
        <f t="shared" si="12"/>
        <v>0.24089849385423276</v>
      </c>
      <c r="F18" s="22">
        <f t="shared" si="12"/>
        <v>0.24089849385423276</v>
      </c>
      <c r="G18" s="22">
        <f t="shared" si="12"/>
        <v>0.24089849385423276</v>
      </c>
      <c r="H18" s="22">
        <f t="shared" si="12"/>
        <v>0.24089849385423276</v>
      </c>
      <c r="I18" s="22">
        <f t="shared" si="12"/>
        <v>0.24089849385423276</v>
      </c>
      <c r="J18" s="22">
        <f t="shared" si="12"/>
        <v>0.24089849385423276</v>
      </c>
      <c r="K18" s="22">
        <f t="shared" si="12"/>
        <v>0.24089849385423276</v>
      </c>
      <c r="L18" s="22">
        <f t="shared" si="12"/>
        <v>0.24089849385423276</v>
      </c>
      <c r="O18" s="1">
        <f>B18*'grid and decimal'!O17</f>
        <v>0.24089849385423276</v>
      </c>
      <c r="P18" s="1">
        <f>C18*'grid and decimal'!P17</f>
        <v>0</v>
      </c>
      <c r="Q18" s="1">
        <f>D18*'grid and decimal'!Q17</f>
        <v>0.36134774078134912</v>
      </c>
      <c r="R18" s="1">
        <f>E18*'grid and decimal'!R17</f>
        <v>0.24089849385423276</v>
      </c>
      <c r="S18" s="1">
        <f>F18*'grid and decimal'!S17</f>
        <v>6.022462346355819E-2</v>
      </c>
    </row>
    <row r="19" spans="1:27" x14ac:dyDescent="0.25">
      <c r="B19" s="22">
        <f>'Rank and Inconsistency'!C31</f>
        <v>0.11014580568218976</v>
      </c>
      <c r="C19" s="22">
        <f t="shared" ref="C19:L19" si="13">B19</f>
        <v>0.11014580568218976</v>
      </c>
      <c r="D19" s="22">
        <f t="shared" si="13"/>
        <v>0.11014580568218976</v>
      </c>
      <c r="E19" s="22">
        <f t="shared" si="13"/>
        <v>0.11014580568218976</v>
      </c>
      <c r="F19" s="22">
        <f t="shared" si="13"/>
        <v>0.11014580568218976</v>
      </c>
      <c r="G19" s="22">
        <f t="shared" si="13"/>
        <v>0.11014580568218976</v>
      </c>
      <c r="H19" s="22">
        <f t="shared" si="13"/>
        <v>0.11014580568218976</v>
      </c>
      <c r="I19" s="22">
        <f t="shared" si="13"/>
        <v>0.11014580568218976</v>
      </c>
      <c r="J19" s="22">
        <f t="shared" si="13"/>
        <v>0.11014580568218976</v>
      </c>
      <c r="K19" s="22">
        <f t="shared" si="13"/>
        <v>0.11014580568218976</v>
      </c>
      <c r="L19" s="22">
        <f t="shared" si="13"/>
        <v>0.11014580568218976</v>
      </c>
      <c r="O19" s="1">
        <f>B19*'grid and decimal'!O18</f>
        <v>0.44058322272875905</v>
      </c>
      <c r="P19" s="1">
        <f>C19*'grid and decimal'!P18</f>
        <v>0.11014580568218976</v>
      </c>
      <c r="Q19" s="1">
        <f>D19*'grid and decimal'!Q18</f>
        <v>0.16521870852328463</v>
      </c>
      <c r="R19" s="1">
        <f>E19*'grid and decimal'!R18</f>
        <v>0.11014580568218976</v>
      </c>
      <c r="S19" s="1">
        <f>F19*'grid and decimal'!S18</f>
        <v>2.7536451420547441E-2</v>
      </c>
    </row>
    <row r="20" spans="1:27" ht="15.75" customHeight="1" x14ac:dyDescent="0.25">
      <c r="B20" s="22">
        <f>'Rank and Inconsistency'!D31</f>
        <v>0.28533594937195839</v>
      </c>
      <c r="C20" s="22">
        <f t="shared" ref="C20:L20" si="14">B20</f>
        <v>0.28533594937195839</v>
      </c>
      <c r="D20" s="22">
        <f t="shared" si="14"/>
        <v>0.28533594937195839</v>
      </c>
      <c r="E20" s="22">
        <f t="shared" si="14"/>
        <v>0.28533594937195839</v>
      </c>
      <c r="F20" s="22">
        <f t="shared" si="14"/>
        <v>0.28533594937195839</v>
      </c>
      <c r="G20" s="22">
        <f t="shared" si="14"/>
        <v>0.28533594937195839</v>
      </c>
      <c r="H20" s="22">
        <f t="shared" si="14"/>
        <v>0.28533594937195839</v>
      </c>
      <c r="I20" s="22">
        <f t="shared" si="14"/>
        <v>0.28533594937195839</v>
      </c>
      <c r="J20" s="22">
        <f t="shared" si="14"/>
        <v>0.28533594937195839</v>
      </c>
      <c r="K20" s="22">
        <f t="shared" si="14"/>
        <v>0.28533594937195839</v>
      </c>
      <c r="L20" s="22">
        <f t="shared" si="14"/>
        <v>0.28533594937195839</v>
      </c>
      <c r="O20" s="1">
        <f>B20*'grid and decimal'!O19</f>
        <v>7.1333987342989597E-2</v>
      </c>
      <c r="P20" s="1">
        <f>C20*'grid and decimal'!P19</f>
        <v>7.1333987342989597E-2</v>
      </c>
      <c r="Q20" s="1">
        <f>D20*'grid and decimal'!Q19</f>
        <v>0.28533594937195839</v>
      </c>
      <c r="R20" s="1">
        <f>E20*'grid and decimal'!R19</f>
        <v>0.42800392405793758</v>
      </c>
      <c r="S20" s="1">
        <f>F20*'grid and decimal'!S19</f>
        <v>0</v>
      </c>
    </row>
    <row r="21" spans="1:27" ht="15.75" customHeight="1" x14ac:dyDescent="0.25">
      <c r="B21" s="22">
        <f>'Rank and Inconsistency'!E31</f>
        <v>0.314462077057726</v>
      </c>
      <c r="C21" s="22">
        <f t="shared" ref="C21:L21" si="15">B21</f>
        <v>0.314462077057726</v>
      </c>
      <c r="D21" s="22">
        <f t="shared" si="15"/>
        <v>0.314462077057726</v>
      </c>
      <c r="E21" s="22">
        <f t="shared" si="15"/>
        <v>0.314462077057726</v>
      </c>
      <c r="F21" s="22">
        <f t="shared" si="15"/>
        <v>0.314462077057726</v>
      </c>
      <c r="G21" s="22">
        <f t="shared" si="15"/>
        <v>0.314462077057726</v>
      </c>
      <c r="H21" s="22">
        <f t="shared" si="15"/>
        <v>0.314462077057726</v>
      </c>
      <c r="I21" s="22">
        <f t="shared" si="15"/>
        <v>0.314462077057726</v>
      </c>
      <c r="J21" s="22">
        <f t="shared" si="15"/>
        <v>0.314462077057726</v>
      </c>
      <c r="K21" s="22">
        <f t="shared" si="15"/>
        <v>0.314462077057726</v>
      </c>
      <c r="L21" s="22">
        <f t="shared" si="15"/>
        <v>0.314462077057726</v>
      </c>
      <c r="O21" s="1">
        <f>B21*'grid and decimal'!O20</f>
        <v>0.13476946159616829</v>
      </c>
      <c r="P21" s="1">
        <f>C21*'grid and decimal'!P20</f>
        <v>0.13476946159616829</v>
      </c>
      <c r="Q21" s="1">
        <f>D21*'grid and decimal'!Q20</f>
        <v>7.8615519264431499E-2</v>
      </c>
      <c r="R21" s="1">
        <f>E21*'grid and decimal'!R20</f>
        <v>0.314462077057726</v>
      </c>
      <c r="S21" s="1">
        <f>F21*'grid and decimal'!S20</f>
        <v>3.4940230784191777E-2</v>
      </c>
    </row>
    <row r="22" spans="1:27" ht="15.75" customHeight="1" x14ac:dyDescent="0.25">
      <c r="B22" s="22">
        <f>'Rank and Inconsistency'!F31</f>
        <v>4.9157674033893088E-2</v>
      </c>
      <c r="C22" s="22">
        <f t="shared" ref="C22:L22" si="16">B22</f>
        <v>4.9157674033893088E-2</v>
      </c>
      <c r="D22" s="22">
        <f t="shared" si="16"/>
        <v>4.9157674033893088E-2</v>
      </c>
      <c r="E22" s="22">
        <f t="shared" si="16"/>
        <v>4.9157674033893088E-2</v>
      </c>
      <c r="F22" s="22">
        <f t="shared" si="16"/>
        <v>4.9157674033893088E-2</v>
      </c>
      <c r="G22" s="22">
        <f t="shared" si="16"/>
        <v>4.9157674033893088E-2</v>
      </c>
      <c r="H22" s="22">
        <f t="shared" si="16"/>
        <v>4.9157674033893088E-2</v>
      </c>
      <c r="I22" s="22">
        <f t="shared" si="16"/>
        <v>4.9157674033893088E-2</v>
      </c>
      <c r="J22" s="22">
        <f t="shared" si="16"/>
        <v>4.9157674033893088E-2</v>
      </c>
      <c r="K22" s="22">
        <f t="shared" si="16"/>
        <v>4.9157674033893088E-2</v>
      </c>
      <c r="L22" s="22">
        <f t="shared" si="16"/>
        <v>4.9157674033893088E-2</v>
      </c>
      <c r="O22" s="1">
        <f>B22*'grid and decimal'!O21</f>
        <v>7.3736511050839629E-2</v>
      </c>
      <c r="P22" s="1">
        <f>C22*'grid and decimal'!P21</f>
        <v>7.3736511050839629E-2</v>
      </c>
      <c r="Q22" s="1">
        <f>D22*'grid and decimal'!Q21</f>
        <v>0.19663069613557235</v>
      </c>
      <c r="R22" s="1">
        <f>E22*'grid and decimal'!R21</f>
        <v>0.11470123941241721</v>
      </c>
      <c r="S22" s="1">
        <f>F22*'grid and decimal'!S21</f>
        <v>4.9157674033893088E-2</v>
      </c>
    </row>
    <row r="23" spans="1:27" ht="15.75" customHeight="1" x14ac:dyDescent="0.25">
      <c r="B23" s="22">
        <f>'Rank and Inconsistency'!G31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'Rank and Inconsistency'!H31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'Rank and Inconsistency'!I31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'Rank and Inconsistency'!J31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'Rank and Inconsistency'!K31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'Rank and Inconsistency'!L31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0.96132167657298939</v>
      </c>
      <c r="P29" s="1">
        <f t="shared" si="23"/>
        <v>0.38998576567218729</v>
      </c>
      <c r="Q29" s="1">
        <f t="shared" si="23"/>
        <v>1.087148614076596</v>
      </c>
      <c r="R29" s="1">
        <f t="shared" si="23"/>
        <v>1.2082115400645033</v>
      </c>
      <c r="S29" s="1">
        <f t="shared" si="23"/>
        <v>0.1718589797021905</v>
      </c>
    </row>
    <row r="30" spans="1:27" ht="15.75" customHeight="1" x14ac:dyDescent="0.25">
      <c r="N30" s="1" t="s">
        <v>1534</v>
      </c>
      <c r="O30" s="1">
        <f>O29/'Rank and Inconsistency'!B31</f>
        <v>3.9905674012004551</v>
      </c>
      <c r="P30" s="1">
        <f>P29/'Rank and Inconsistency'!C31</f>
        <v>3.5406320127834592</v>
      </c>
      <c r="Q30" s="1">
        <f>Q29/'Rank and Inconsistency'!D31</f>
        <v>3.8100653509292313</v>
      </c>
      <c r="R30" s="1">
        <f>R29/'Rank and Inconsistency'!E31</f>
        <v>3.8421534048530472</v>
      </c>
      <c r="S30" s="1">
        <f>S29/'Rank and Inconsistency'!F31</f>
        <v>3.4960763111716324</v>
      </c>
      <c r="Z30" s="1">
        <f>AVERAGE(O30:Y30)</f>
        <v>3.7358988961875648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'Rank and Inconsistency'!B46</f>
        <v>0.16096891834679508</v>
      </c>
      <c r="C33" s="22">
        <f t="shared" ref="C33:L33" si="24">B33</f>
        <v>0.16096891834679508</v>
      </c>
      <c r="D33" s="22">
        <f t="shared" si="24"/>
        <v>0.16096891834679508</v>
      </c>
      <c r="E33" s="22">
        <f t="shared" si="24"/>
        <v>0.16096891834679508</v>
      </c>
      <c r="F33" s="22">
        <f t="shared" si="24"/>
        <v>0.16096891834679508</v>
      </c>
      <c r="G33" s="22">
        <f t="shared" si="24"/>
        <v>0.16096891834679508</v>
      </c>
      <c r="H33" s="22">
        <f t="shared" si="24"/>
        <v>0.16096891834679508</v>
      </c>
      <c r="I33" s="22">
        <f t="shared" si="24"/>
        <v>0.16096891834679508</v>
      </c>
      <c r="J33" s="22">
        <f t="shared" si="24"/>
        <v>0.16096891834679508</v>
      </c>
      <c r="K33" s="22">
        <f t="shared" si="24"/>
        <v>0.16096891834679508</v>
      </c>
      <c r="L33" s="22">
        <f t="shared" si="24"/>
        <v>0.16096891834679508</v>
      </c>
      <c r="O33" s="1">
        <f>B33*'grid and decimal'!O30</f>
        <v>0.16096891834679508</v>
      </c>
      <c r="P33" s="1">
        <f>C33*'grid and decimal'!P30</f>
        <v>6.8986679291483596E-2</v>
      </c>
      <c r="Q33" s="1">
        <f>D33*'grid and decimal'!Q30</f>
        <v>0.16096891834679508</v>
      </c>
      <c r="R33" s="1">
        <f>E33*'grid and decimal'!R30</f>
        <v>0.24145337752019264</v>
      </c>
      <c r="S33" s="1">
        <f>F33*'grid and decimal'!S30</f>
        <v>6.8986679291483596E-2</v>
      </c>
      <c r="T33" s="1">
        <f>G33*'grid and decimal'!T30</f>
        <v>4.024222958669877E-2</v>
      </c>
    </row>
    <row r="34" spans="1:27" ht="15.75" customHeight="1" x14ac:dyDescent="0.25">
      <c r="B34" s="22">
        <f>'Rank and Inconsistency'!C46</f>
        <v>0.14499377981764824</v>
      </c>
      <c r="C34" s="22">
        <f t="shared" ref="C34:L34" si="25">B34</f>
        <v>0.14499377981764824</v>
      </c>
      <c r="D34" s="22">
        <f t="shared" si="25"/>
        <v>0.14499377981764824</v>
      </c>
      <c r="E34" s="22">
        <f t="shared" si="25"/>
        <v>0.14499377981764824</v>
      </c>
      <c r="F34" s="22">
        <f t="shared" si="25"/>
        <v>0.14499377981764824</v>
      </c>
      <c r="G34" s="22">
        <f t="shared" si="25"/>
        <v>0.14499377981764824</v>
      </c>
      <c r="H34" s="22">
        <f t="shared" si="25"/>
        <v>0.14499377981764824</v>
      </c>
      <c r="I34" s="22">
        <f t="shared" si="25"/>
        <v>0.14499377981764824</v>
      </c>
      <c r="J34" s="22">
        <f t="shared" si="25"/>
        <v>0.14499377981764824</v>
      </c>
      <c r="K34" s="22">
        <f t="shared" si="25"/>
        <v>0.14499377981764824</v>
      </c>
      <c r="L34" s="22">
        <f t="shared" si="25"/>
        <v>0.14499377981764824</v>
      </c>
      <c r="O34" s="1">
        <f>B34*'grid and decimal'!O31</f>
        <v>0.14499377981764824</v>
      </c>
      <c r="P34" s="1">
        <f>C34*'grid and decimal'!P31</f>
        <v>0.14499377981764824</v>
      </c>
      <c r="Q34" s="1">
        <f>D34*'grid and decimal'!Q31</f>
        <v>9.6662519878432163E-2</v>
      </c>
      <c r="R34" s="1">
        <f>E34*'grid and decimal'!R31</f>
        <v>0.14499377981764824</v>
      </c>
      <c r="S34" s="1">
        <f>F34*'grid and decimal'!S31</f>
        <v>6.2140191350420676E-2</v>
      </c>
      <c r="T34" s="1">
        <f>G34*'grid and decimal'!T31</f>
        <v>9.6662519878432163E-2</v>
      </c>
    </row>
    <row r="35" spans="1:27" ht="15.75" customHeight="1" x14ac:dyDescent="0.25">
      <c r="B35" s="22">
        <f>'Rank and Inconsistency'!D46</f>
        <v>0.21858788346576019</v>
      </c>
      <c r="C35" s="22">
        <f t="shared" ref="C35:L35" si="26">B35</f>
        <v>0.21858788346576019</v>
      </c>
      <c r="D35" s="22">
        <f t="shared" si="26"/>
        <v>0.21858788346576019</v>
      </c>
      <c r="E35" s="22">
        <f t="shared" si="26"/>
        <v>0.21858788346576019</v>
      </c>
      <c r="F35" s="22">
        <f t="shared" si="26"/>
        <v>0.21858788346576019</v>
      </c>
      <c r="G35" s="22">
        <f t="shared" si="26"/>
        <v>0.21858788346576019</v>
      </c>
      <c r="H35" s="22">
        <f t="shared" si="26"/>
        <v>0.21858788346576019</v>
      </c>
      <c r="I35" s="22">
        <f t="shared" si="26"/>
        <v>0.21858788346576019</v>
      </c>
      <c r="J35" s="22">
        <f t="shared" si="26"/>
        <v>0.21858788346576019</v>
      </c>
      <c r="K35" s="22">
        <f t="shared" si="26"/>
        <v>0.21858788346576019</v>
      </c>
      <c r="L35" s="22">
        <f t="shared" si="26"/>
        <v>0.21858788346576019</v>
      </c>
      <c r="O35" s="1">
        <f>B35*'grid and decimal'!O32</f>
        <v>9.3680521485325796E-2</v>
      </c>
      <c r="P35" s="1">
        <f>C35*'grid and decimal'!P32</f>
        <v>0.14572525564384012</v>
      </c>
      <c r="Q35" s="1">
        <f>D35*'grid and decimal'!Q32</f>
        <v>0.21858788346576019</v>
      </c>
      <c r="R35" s="1">
        <f>E35*'grid and decimal'!R32</f>
        <v>0.32788182519864029</v>
      </c>
      <c r="S35" s="1">
        <f>F35*'grid and decimal'!S32</f>
        <v>2.4287542607306686E-2</v>
      </c>
      <c r="T35" s="1">
        <f>G35*'grid and decimal'!T32</f>
        <v>2.4287542607306686E-2</v>
      </c>
    </row>
    <row r="36" spans="1:27" ht="15.75" customHeight="1" x14ac:dyDescent="0.25">
      <c r="B36" s="22">
        <f>'Rank and Inconsistency'!E46</f>
        <v>0.30606806703306239</v>
      </c>
      <c r="C36" s="22">
        <f t="shared" ref="C36:L36" si="27">B36</f>
        <v>0.30606806703306239</v>
      </c>
      <c r="D36" s="22">
        <f t="shared" si="27"/>
        <v>0.30606806703306239</v>
      </c>
      <c r="E36" s="22">
        <f t="shared" si="27"/>
        <v>0.30606806703306239</v>
      </c>
      <c r="F36" s="22">
        <f t="shared" si="27"/>
        <v>0.30606806703306239</v>
      </c>
      <c r="G36" s="22">
        <f t="shared" si="27"/>
        <v>0.30606806703306239</v>
      </c>
      <c r="H36" s="22">
        <f t="shared" si="27"/>
        <v>0.30606806703306239</v>
      </c>
      <c r="I36" s="22">
        <f t="shared" si="27"/>
        <v>0.30606806703306239</v>
      </c>
      <c r="J36" s="22">
        <f t="shared" si="27"/>
        <v>0.30606806703306239</v>
      </c>
      <c r="K36" s="22">
        <f t="shared" si="27"/>
        <v>0.30606806703306239</v>
      </c>
      <c r="L36" s="22">
        <f t="shared" si="27"/>
        <v>0.30606806703306239</v>
      </c>
      <c r="O36" s="1">
        <f>B36*'grid and decimal'!O33</f>
        <v>7.6517016758265596E-2</v>
      </c>
      <c r="P36" s="1">
        <f>C36*'grid and decimal'!P33</f>
        <v>0.13117202872845529</v>
      </c>
      <c r="Q36" s="1">
        <f>D36*'grid and decimal'!Q33</f>
        <v>7.6517016758265596E-2</v>
      </c>
      <c r="R36" s="1">
        <f>E36*'grid and decimal'!R33</f>
        <v>0.30606806703306239</v>
      </c>
      <c r="S36" s="1">
        <f>F36*'grid and decimal'!S33</f>
        <v>3.4007563003673594E-2</v>
      </c>
      <c r="T36" s="1">
        <f>G36*'grid and decimal'!T33</f>
        <v>7.6517016758265596E-2</v>
      </c>
    </row>
    <row r="37" spans="1:27" ht="15.75" customHeight="1" x14ac:dyDescent="0.25">
      <c r="B37" s="22">
        <f>'Rank and Inconsistency'!F46</f>
        <v>7.2288845180304609E-2</v>
      </c>
      <c r="C37" s="22">
        <f t="shared" ref="C37:L37" si="28">B37</f>
        <v>7.2288845180304609E-2</v>
      </c>
      <c r="D37" s="22">
        <f t="shared" si="28"/>
        <v>7.2288845180304609E-2</v>
      </c>
      <c r="E37" s="22">
        <f t="shared" si="28"/>
        <v>7.2288845180304609E-2</v>
      </c>
      <c r="F37" s="22">
        <f t="shared" si="28"/>
        <v>7.2288845180304609E-2</v>
      </c>
      <c r="G37" s="22">
        <f t="shared" si="28"/>
        <v>7.2288845180304609E-2</v>
      </c>
      <c r="H37" s="22">
        <f t="shared" si="28"/>
        <v>7.2288845180304609E-2</v>
      </c>
      <c r="I37" s="22">
        <f t="shared" si="28"/>
        <v>7.2288845180304609E-2</v>
      </c>
      <c r="J37" s="22">
        <f t="shared" si="28"/>
        <v>7.2288845180304609E-2</v>
      </c>
      <c r="K37" s="22">
        <f t="shared" si="28"/>
        <v>7.2288845180304609E-2</v>
      </c>
      <c r="L37" s="22">
        <f t="shared" si="28"/>
        <v>7.2288845180304609E-2</v>
      </c>
      <c r="O37" s="1">
        <f>B37*'grid and decimal'!O34</f>
        <v>7.2288845180304609E-2</v>
      </c>
      <c r="P37" s="1">
        <f>C37*'grid and decimal'!P34</f>
        <v>7.2288845180304609E-2</v>
      </c>
      <c r="Q37" s="1">
        <f>D37*'grid and decimal'!Q34</f>
        <v>0.16867397208737744</v>
      </c>
      <c r="R37" s="1">
        <f>E37*'grid and decimal'!R34</f>
        <v>0.16867397208737744</v>
      </c>
      <c r="S37" s="1">
        <f>F37*'grid and decimal'!S34</f>
        <v>7.2288845180304609E-2</v>
      </c>
      <c r="T37" s="1">
        <f>G37*'grid and decimal'!T34</f>
        <v>7.2288845180304609E-2</v>
      </c>
    </row>
    <row r="38" spans="1:27" ht="15.75" customHeight="1" x14ac:dyDescent="0.25">
      <c r="B38" s="22">
        <f>'Rank and Inconsistency'!G46</f>
        <v>9.7092506156429406E-2</v>
      </c>
      <c r="C38" s="22">
        <f t="shared" ref="C38:L38" si="29">B38</f>
        <v>9.7092506156429406E-2</v>
      </c>
      <c r="D38" s="22">
        <f t="shared" si="29"/>
        <v>9.7092506156429406E-2</v>
      </c>
      <c r="E38" s="22">
        <f t="shared" si="29"/>
        <v>9.7092506156429406E-2</v>
      </c>
      <c r="F38" s="22">
        <f t="shared" si="29"/>
        <v>9.7092506156429406E-2</v>
      </c>
      <c r="G38" s="22">
        <f t="shared" si="29"/>
        <v>9.7092506156429406E-2</v>
      </c>
      <c r="H38" s="22">
        <f t="shared" si="29"/>
        <v>9.7092506156429406E-2</v>
      </c>
      <c r="I38" s="22">
        <f t="shared" si="29"/>
        <v>9.7092506156429406E-2</v>
      </c>
      <c r="J38" s="22">
        <f t="shared" si="29"/>
        <v>9.7092506156429406E-2</v>
      </c>
      <c r="K38" s="22">
        <f t="shared" si="29"/>
        <v>9.7092506156429406E-2</v>
      </c>
      <c r="L38" s="22">
        <f t="shared" si="29"/>
        <v>9.7092506156429406E-2</v>
      </c>
      <c r="O38" s="1">
        <f>B38*'grid and decimal'!O35</f>
        <v>0.14563875923464412</v>
      </c>
      <c r="P38" s="1">
        <f>C38*'grid and decimal'!P35</f>
        <v>6.4728337437619604E-2</v>
      </c>
      <c r="Q38" s="1">
        <f>D38*'grid and decimal'!Q35</f>
        <v>0.22654918103166863</v>
      </c>
      <c r="R38" s="1">
        <f>E38*'grid and decimal'!R35</f>
        <v>0.14563875923464412</v>
      </c>
      <c r="S38" s="1">
        <f>F38*'grid and decimal'!S35</f>
        <v>4.1611074067041169E-2</v>
      </c>
      <c r="T38" s="1">
        <f>G38*'grid and decimal'!T35</f>
        <v>9.7092506156429406E-2</v>
      </c>
    </row>
    <row r="39" spans="1:27" ht="15.75" customHeight="1" x14ac:dyDescent="0.25">
      <c r="B39" s="22">
        <f>'Rank and Inconsistency'!H46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'Rank and Inconsistency'!I46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'Rank and Inconsistency'!J46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'Rank and Inconsistency'!K46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'Rank and Inconsistency'!L46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0.69408784082298347</v>
      </c>
      <c r="P44" s="1">
        <f t="shared" si="35"/>
        <v>0.62789492609935149</v>
      </c>
      <c r="Q44" s="1">
        <f t="shared" si="35"/>
        <v>0.94795949156829917</v>
      </c>
      <c r="R44" s="1">
        <f t="shared" si="35"/>
        <v>1.3347097808915651</v>
      </c>
      <c r="S44" s="1">
        <f t="shared" si="35"/>
        <v>0.30332189550023031</v>
      </c>
      <c r="T44" s="1">
        <f t="shared" si="35"/>
        <v>0.40709066016743722</v>
      </c>
    </row>
    <row r="45" spans="1:27" ht="15.75" customHeight="1" x14ac:dyDescent="0.25">
      <c r="N45" s="1" t="s">
        <v>1534</v>
      </c>
      <c r="O45" s="1">
        <f>O44/'Rank and Inconsistency'!B46</f>
        <v>4.311937036985146</v>
      </c>
      <c r="P45" s="1">
        <f>P44/'Rank and Inconsistency'!C46</f>
        <v>4.330495603942631</v>
      </c>
      <c r="Q45" s="1">
        <f>Q44/'Rank and Inconsistency'!D46</f>
        <v>4.3367430826365467</v>
      </c>
      <c r="R45" s="1">
        <f>R44/'Rank and Inconsistency'!E46</f>
        <v>4.3608266417005401</v>
      </c>
      <c r="S45" s="1">
        <f>S44/'Rank and Inconsistency'!F46</f>
        <v>4.1959709654190407</v>
      </c>
      <c r="T45" s="1">
        <f>T44/'Rank and Inconsistency'!G46</f>
        <v>4.1928123630010958</v>
      </c>
      <c r="Z45" s="1">
        <f>AVERAGE(O45:Y45)</f>
        <v>4.2881309489474999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'Rank and Inconsistency'!B63</f>
        <v>0.22476994801612976</v>
      </c>
      <c r="C48" s="22">
        <f t="shared" ref="C48:L48" si="36">B48</f>
        <v>0.22476994801612976</v>
      </c>
      <c r="D48" s="22">
        <f t="shared" si="36"/>
        <v>0.22476994801612976</v>
      </c>
      <c r="E48" s="22">
        <f t="shared" si="36"/>
        <v>0.22476994801612976</v>
      </c>
      <c r="F48" s="22">
        <f t="shared" si="36"/>
        <v>0.22476994801612976</v>
      </c>
      <c r="G48" s="22">
        <f t="shared" si="36"/>
        <v>0.22476994801612976</v>
      </c>
      <c r="H48" s="22">
        <f t="shared" si="36"/>
        <v>0.22476994801612976</v>
      </c>
      <c r="I48" s="22">
        <f t="shared" si="36"/>
        <v>0.22476994801612976</v>
      </c>
      <c r="J48" s="22">
        <f t="shared" si="36"/>
        <v>0.22476994801612976</v>
      </c>
      <c r="K48" s="22">
        <f t="shared" si="36"/>
        <v>0.22476994801612976</v>
      </c>
      <c r="L48" s="22">
        <f t="shared" si="36"/>
        <v>0.22476994801612976</v>
      </c>
      <c r="O48" s="1">
        <f>B48*'grid and decimal'!O43</f>
        <v>0.22476994801612976</v>
      </c>
      <c r="P48" s="1">
        <f>C48*'grid and decimal'!P43</f>
        <v>0.22476994801612976</v>
      </c>
      <c r="Q48" s="1">
        <f>D48*'grid and decimal'!Q43</f>
        <v>2.4974438668458859E-2</v>
      </c>
      <c r="R48" s="1">
        <f>E48*'grid and decimal'!R43</f>
        <v>5.619248700403244E-2</v>
      </c>
      <c r="S48" s="1">
        <f>F48*'grid and decimal'!S43</f>
        <v>0</v>
      </c>
      <c r="T48" s="1">
        <f>G48*'grid and decimal'!T43</f>
        <v>0.22476994801612976</v>
      </c>
      <c r="U48" s="1">
        <f>H48*'grid and decimal'!U43</f>
        <v>0</v>
      </c>
    </row>
    <row r="49" spans="1:27" ht="15.75" customHeight="1" x14ac:dyDescent="0.25">
      <c r="B49" s="22">
        <f>'Rank and Inconsistency'!C63</f>
        <v>0.32534520736463246</v>
      </c>
      <c r="C49" s="22">
        <f t="shared" ref="C49:L49" si="37">B49</f>
        <v>0.32534520736463246</v>
      </c>
      <c r="D49" s="22">
        <f t="shared" si="37"/>
        <v>0.32534520736463246</v>
      </c>
      <c r="E49" s="22">
        <f t="shared" si="37"/>
        <v>0.32534520736463246</v>
      </c>
      <c r="F49" s="22">
        <f t="shared" si="37"/>
        <v>0.32534520736463246</v>
      </c>
      <c r="G49" s="22">
        <f t="shared" si="37"/>
        <v>0.32534520736463246</v>
      </c>
      <c r="H49" s="22">
        <f t="shared" si="37"/>
        <v>0.32534520736463246</v>
      </c>
      <c r="I49" s="22">
        <f t="shared" si="37"/>
        <v>0.32534520736463246</v>
      </c>
      <c r="J49" s="22">
        <f t="shared" si="37"/>
        <v>0.32534520736463246</v>
      </c>
      <c r="K49" s="22">
        <f t="shared" si="37"/>
        <v>0.32534520736463246</v>
      </c>
      <c r="L49" s="22">
        <f t="shared" si="37"/>
        <v>0.32534520736463246</v>
      </c>
      <c r="O49" s="1">
        <f>B49*'grid and decimal'!O44</f>
        <v>0.13943366029912818</v>
      </c>
      <c r="P49" s="1">
        <f>C49*'grid and decimal'!P44</f>
        <v>0.32534520736463246</v>
      </c>
      <c r="Q49" s="1">
        <f>D49*'grid and decimal'!Q44</f>
        <v>8.1336301841158115E-2</v>
      </c>
      <c r="R49" s="1">
        <f>E49*'grid and decimal'!R44</f>
        <v>3.6149467484959161E-2</v>
      </c>
      <c r="S49" s="1">
        <f>F49*'grid and decimal'!S44</f>
        <v>3.6149467484959161E-2</v>
      </c>
      <c r="T49" s="1">
        <f>G49*'grid and decimal'!T44</f>
        <v>3.6149467484959161E-2</v>
      </c>
      <c r="U49" s="1">
        <f>H49*'grid and decimal'!U44</f>
        <v>-2.9576837033148406E-2</v>
      </c>
    </row>
    <row r="50" spans="1:27" ht="15.75" customHeight="1" x14ac:dyDescent="0.25">
      <c r="B50" s="22">
        <f>'Rank and Inconsistency'!D63</f>
        <v>0.14239871393212844</v>
      </c>
      <c r="C50" s="22">
        <f t="shared" ref="C50:L50" si="38">B50</f>
        <v>0.14239871393212844</v>
      </c>
      <c r="D50" s="22">
        <f t="shared" si="38"/>
        <v>0.14239871393212844</v>
      </c>
      <c r="E50" s="22">
        <f t="shared" si="38"/>
        <v>0.14239871393212844</v>
      </c>
      <c r="F50" s="22">
        <f t="shared" si="38"/>
        <v>0.14239871393212844</v>
      </c>
      <c r="G50" s="22">
        <f t="shared" si="38"/>
        <v>0.14239871393212844</v>
      </c>
      <c r="H50" s="22">
        <f t="shared" si="38"/>
        <v>0.14239871393212844</v>
      </c>
      <c r="I50" s="22">
        <f t="shared" si="38"/>
        <v>0.14239871393212844</v>
      </c>
      <c r="J50" s="22">
        <f t="shared" si="38"/>
        <v>0.14239871393212844</v>
      </c>
      <c r="K50" s="22">
        <f t="shared" si="38"/>
        <v>0.14239871393212844</v>
      </c>
      <c r="L50" s="22">
        <f t="shared" si="38"/>
        <v>0.14239871393212844</v>
      </c>
      <c r="O50" s="1">
        <f>B50*'grid and decimal'!O45</f>
        <v>0.33226366584163303</v>
      </c>
      <c r="P50" s="1">
        <f>C50*'grid and decimal'!P45</f>
        <v>0.21359807089819266</v>
      </c>
      <c r="Q50" s="1">
        <f>D50*'grid and decimal'!Q45</f>
        <v>0.14239871393212844</v>
      </c>
      <c r="R50" s="1">
        <f>E50*'grid and decimal'!R45</f>
        <v>3.559967848303211E-2</v>
      </c>
      <c r="S50" s="1">
        <f>F50*'grid and decimal'!S45</f>
        <v>0</v>
      </c>
      <c r="T50" s="1">
        <f>G50*'grid and decimal'!T45</f>
        <v>0.14239871393212844</v>
      </c>
      <c r="U50" s="1">
        <f>H50*'grid and decimal'!U45</f>
        <v>0</v>
      </c>
    </row>
    <row r="51" spans="1:27" ht="15.75" customHeight="1" x14ac:dyDescent="0.25">
      <c r="B51" s="22">
        <f>'Rank and Inconsistency'!E63</f>
        <v>9.5067268837636235E-2</v>
      </c>
      <c r="C51" s="22">
        <f t="shared" ref="C51:L51" si="39">B51</f>
        <v>9.5067268837636235E-2</v>
      </c>
      <c r="D51" s="22">
        <f t="shared" si="39"/>
        <v>9.5067268837636235E-2</v>
      </c>
      <c r="E51" s="22">
        <f t="shared" si="39"/>
        <v>9.5067268837636235E-2</v>
      </c>
      <c r="F51" s="22">
        <f t="shared" si="39"/>
        <v>9.5067268837636235E-2</v>
      </c>
      <c r="G51" s="22">
        <f t="shared" si="39"/>
        <v>9.5067268837636235E-2</v>
      </c>
      <c r="H51" s="22">
        <f t="shared" si="39"/>
        <v>9.5067268837636235E-2</v>
      </c>
      <c r="I51" s="22">
        <f t="shared" si="39"/>
        <v>9.5067268837636235E-2</v>
      </c>
      <c r="J51" s="22">
        <f t="shared" si="39"/>
        <v>9.5067268837636235E-2</v>
      </c>
      <c r="K51" s="22">
        <f t="shared" si="39"/>
        <v>9.5067268837636235E-2</v>
      </c>
      <c r="L51" s="22">
        <f t="shared" si="39"/>
        <v>9.5067268837636235E-2</v>
      </c>
      <c r="O51" s="1">
        <f>B51*'grid and decimal'!O46</f>
        <v>0.14260090325645436</v>
      </c>
      <c r="P51" s="1">
        <f>C51*'grid and decimal'!P46</f>
        <v>0.2218236272878179</v>
      </c>
      <c r="Q51" s="1">
        <f>D51*'grid and decimal'!Q46</f>
        <v>0.14260090325645436</v>
      </c>
      <c r="R51" s="1">
        <f>E51*'grid and decimal'!R46</f>
        <v>9.5067268837636235E-2</v>
      </c>
      <c r="S51" s="1">
        <f>F51*'grid and decimal'!S46</f>
        <v>1.056302987084847E-2</v>
      </c>
      <c r="T51" s="1">
        <f>G51*'grid and decimal'!T46</f>
        <v>9.5067268837636235E-2</v>
      </c>
      <c r="U51" s="1">
        <f>H51*'grid and decimal'!U46</f>
        <v>0</v>
      </c>
    </row>
    <row r="52" spans="1:27" ht="15.75" customHeight="1" x14ac:dyDescent="0.25">
      <c r="B52" s="22">
        <f>'Rank and Inconsistency'!F63</f>
        <v>4.3615308535005719E-2</v>
      </c>
      <c r="C52" s="22">
        <f t="shared" ref="C52:L52" si="40">B52</f>
        <v>4.3615308535005719E-2</v>
      </c>
      <c r="D52" s="22">
        <f t="shared" si="40"/>
        <v>4.3615308535005719E-2</v>
      </c>
      <c r="E52" s="22">
        <f t="shared" si="40"/>
        <v>4.3615308535005719E-2</v>
      </c>
      <c r="F52" s="22">
        <f t="shared" si="40"/>
        <v>4.3615308535005719E-2</v>
      </c>
      <c r="G52" s="22">
        <f t="shared" si="40"/>
        <v>4.3615308535005719E-2</v>
      </c>
      <c r="H52" s="22">
        <f t="shared" si="40"/>
        <v>4.3615308535005719E-2</v>
      </c>
      <c r="I52" s="22">
        <f t="shared" si="40"/>
        <v>4.3615308535005719E-2</v>
      </c>
      <c r="J52" s="22">
        <f t="shared" si="40"/>
        <v>4.3615308535005719E-2</v>
      </c>
      <c r="K52" s="22">
        <f t="shared" si="40"/>
        <v>4.3615308535005719E-2</v>
      </c>
      <c r="L52" s="22">
        <f t="shared" si="40"/>
        <v>4.3615308535005719E-2</v>
      </c>
      <c r="O52" s="1">
        <f>B52*'grid and decimal'!O47</f>
        <v>0.17446123414002287</v>
      </c>
      <c r="P52" s="1">
        <f>C52*'grid and decimal'!P47</f>
        <v>0.10176905324834669</v>
      </c>
      <c r="Q52" s="1">
        <f>D52*'grid and decimal'!Q47</f>
        <v>0.17446123414002287</v>
      </c>
      <c r="R52" s="1">
        <f>E52*'grid and decimal'!R47</f>
        <v>0.10176905324834669</v>
      </c>
      <c r="S52" s="1">
        <f>F52*'grid and decimal'!S47</f>
        <v>4.3615308535005719E-2</v>
      </c>
      <c r="T52" s="1">
        <f>G52*'grid and decimal'!T47</f>
        <v>6.5422962802508575E-2</v>
      </c>
      <c r="U52" s="1">
        <f>H52*'grid and decimal'!U47</f>
        <v>0</v>
      </c>
    </row>
    <row r="53" spans="1:27" ht="15.75" customHeight="1" x14ac:dyDescent="0.25">
      <c r="B53" s="22">
        <f>'Rank and Inconsistency'!G63</f>
        <v>0.17420049083670489</v>
      </c>
      <c r="C53" s="22">
        <f t="shared" ref="C53:L53" si="41">B53</f>
        <v>0.17420049083670489</v>
      </c>
      <c r="D53" s="22">
        <f t="shared" si="41"/>
        <v>0.17420049083670489</v>
      </c>
      <c r="E53" s="22">
        <f t="shared" si="41"/>
        <v>0.17420049083670489</v>
      </c>
      <c r="F53" s="22">
        <f t="shared" si="41"/>
        <v>0.17420049083670489</v>
      </c>
      <c r="G53" s="22">
        <f t="shared" si="41"/>
        <v>0.17420049083670489</v>
      </c>
      <c r="H53" s="22">
        <f t="shared" si="41"/>
        <v>0.17420049083670489</v>
      </c>
      <c r="I53" s="22">
        <f t="shared" si="41"/>
        <v>0.17420049083670489</v>
      </c>
      <c r="J53" s="22">
        <f t="shared" si="41"/>
        <v>0.17420049083670489</v>
      </c>
      <c r="K53" s="22">
        <f t="shared" si="41"/>
        <v>0.17420049083670489</v>
      </c>
      <c r="L53" s="22">
        <f t="shared" si="41"/>
        <v>0.17420049083670489</v>
      </c>
      <c r="O53" s="1">
        <f>B53*'grid and decimal'!O48</f>
        <v>7.4657353215730665E-2</v>
      </c>
      <c r="P53" s="1">
        <f>C53*'grid and decimal'!P48</f>
        <v>0.40646781195231141</v>
      </c>
      <c r="Q53" s="1">
        <f>D53*'grid and decimal'!Q48</f>
        <v>7.4657353215730665E-2</v>
      </c>
      <c r="R53" s="1">
        <f>E53*'grid and decimal'!R48</f>
        <v>7.4657353215730665E-2</v>
      </c>
      <c r="S53" s="1">
        <f>F53*'grid and decimal'!S48</f>
        <v>4.3550122709176221E-2</v>
      </c>
      <c r="T53" s="1">
        <f>G53*'grid and decimal'!T48</f>
        <v>0.17420049083670489</v>
      </c>
      <c r="U53" s="1">
        <f>H53*'grid and decimal'!U48</f>
        <v>-1.5836408257882264E-2</v>
      </c>
    </row>
    <row r="54" spans="1:27" ht="15.75" customHeight="1" x14ac:dyDescent="0.25">
      <c r="B54" s="22">
        <f>'Rank and Inconsistency'!H63</f>
        <v>-5.3969375222374539E-3</v>
      </c>
      <c r="C54" s="22">
        <f t="shared" ref="C54:L54" si="42">B54</f>
        <v>-5.3969375222374539E-3</v>
      </c>
      <c r="D54" s="22">
        <f t="shared" si="42"/>
        <v>-5.3969375222374539E-3</v>
      </c>
      <c r="E54" s="22">
        <f t="shared" si="42"/>
        <v>-5.3969375222374539E-3</v>
      </c>
      <c r="F54" s="22">
        <f t="shared" si="42"/>
        <v>-5.3969375222374539E-3</v>
      </c>
      <c r="G54" s="22">
        <f t="shared" si="42"/>
        <v>-5.3969375222374539E-3</v>
      </c>
      <c r="H54" s="22">
        <f t="shared" si="42"/>
        <v>-5.3969375222374539E-3</v>
      </c>
      <c r="I54" s="22">
        <f t="shared" si="42"/>
        <v>-5.3969375222374539E-3</v>
      </c>
      <c r="J54" s="22">
        <f t="shared" si="42"/>
        <v>-5.3969375222374539E-3</v>
      </c>
      <c r="K54" s="22">
        <f t="shared" si="42"/>
        <v>-5.3969375222374539E-3</v>
      </c>
      <c r="L54" s="22">
        <f t="shared" si="42"/>
        <v>-5.3969375222374539E-3</v>
      </c>
      <c r="O54" s="1">
        <f>B54*'grid and decimal'!O49</f>
        <v>-2.1587750088949816E-2</v>
      </c>
      <c r="P54" s="1">
        <f>C54*'grid and decimal'!P49</f>
        <v>-4.8572437700137083E-2</v>
      </c>
      <c r="Q54" s="1">
        <f>D54*'grid and decimal'!Q49</f>
        <v>-2.1587750088949816E-2</v>
      </c>
      <c r="R54" s="1">
        <f>E54*'grid and decimal'!R49</f>
        <v>-2.1587750088949816E-2</v>
      </c>
      <c r="S54" s="1">
        <f>F54*'grid and decimal'!S49</f>
        <v>-2.1587750088949816E-2</v>
      </c>
      <c r="T54" s="1">
        <f>G54*'grid and decimal'!T49</f>
        <v>-4.8572437700137083E-2</v>
      </c>
      <c r="U54" s="1">
        <f>H54*'grid and decimal'!U49</f>
        <v>-5.3969375222374539E-3</v>
      </c>
    </row>
    <row r="55" spans="1:27" ht="15.75" customHeight="1" x14ac:dyDescent="0.25">
      <c r="B55" s="22">
        <f>'Rank and Inconsistency'!I63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'Rank and Inconsistency'!J63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'Rank and Inconsistency'!K63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'Rank and Inconsistency'!L63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1.0665990146801489</v>
      </c>
      <c r="P59" s="1">
        <f t="shared" si="47"/>
        <v>1.4452012810672938</v>
      </c>
      <c r="Q59" s="1">
        <f t="shared" si="47"/>
        <v>0.61884119496500345</v>
      </c>
      <c r="R59" s="1">
        <f t="shared" si="47"/>
        <v>0.37784755818478749</v>
      </c>
      <c r="S59" s="1">
        <f t="shared" si="47"/>
        <v>0.11229017851103976</v>
      </c>
      <c r="T59" s="1">
        <f t="shared" si="47"/>
        <v>0.68943641420992996</v>
      </c>
      <c r="U59" s="1">
        <f t="shared" si="47"/>
        <v>-5.0810182813268122E-2</v>
      </c>
    </row>
    <row r="60" spans="1:27" ht="15.75" customHeight="1" x14ac:dyDescent="0.25">
      <c r="N60" s="1" t="s">
        <v>1534</v>
      </c>
      <c r="O60" s="1">
        <f>O59/'Rank and Inconsistency'!B63</f>
        <v>4.7452919044302515</v>
      </c>
      <c r="P60" s="1">
        <f>P59/'Rank and Inconsistency'!C63</f>
        <v>4.442054926131358</v>
      </c>
      <c r="Q60" s="1">
        <f>Q59/'Rank and Inconsistency'!D63</f>
        <v>4.3458341573222494</v>
      </c>
      <c r="R60" s="1">
        <f>R59/'Rank and Inconsistency'!E63</f>
        <v>3.9745283818987889</v>
      </c>
      <c r="S60" s="1">
        <f>S59/'Rank and Inconsistency'!F63</f>
        <v>2.5745588483207786</v>
      </c>
      <c r="T60" s="1">
        <f>T59/'Rank and Inconsistency'!G63</f>
        <v>3.957717977133635</v>
      </c>
      <c r="U60" s="1">
        <f>U59/'Rank and Inconsistency'!H63</f>
        <v>9.4146323917797208</v>
      </c>
      <c r="Z60" s="1">
        <f>AVERAGE(O60:Y60)</f>
        <v>4.7792312267166821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'Rank and Inconsistency'!B78</f>
        <v>7.0842151478273635E-2</v>
      </c>
      <c r="C63" s="22">
        <f t="shared" ref="C63:L63" si="48">B63</f>
        <v>7.0842151478273635E-2</v>
      </c>
      <c r="D63" s="22">
        <f t="shared" si="48"/>
        <v>7.0842151478273635E-2</v>
      </c>
      <c r="E63" s="22">
        <f t="shared" si="48"/>
        <v>7.0842151478273635E-2</v>
      </c>
      <c r="F63" s="22">
        <f t="shared" si="48"/>
        <v>7.0842151478273635E-2</v>
      </c>
      <c r="G63" s="22">
        <f t="shared" si="48"/>
        <v>7.0842151478273635E-2</v>
      </c>
      <c r="H63" s="22">
        <f t="shared" si="48"/>
        <v>7.0842151478273635E-2</v>
      </c>
      <c r="I63" s="22">
        <f t="shared" si="48"/>
        <v>7.0842151478273635E-2</v>
      </c>
      <c r="J63" s="22">
        <f t="shared" si="48"/>
        <v>7.0842151478273635E-2</v>
      </c>
      <c r="K63" s="22">
        <f t="shared" si="48"/>
        <v>7.0842151478273635E-2</v>
      </c>
      <c r="L63" s="22">
        <f t="shared" si="48"/>
        <v>7.0842151478273635E-2</v>
      </c>
      <c r="O63" s="1">
        <f>B63*'grid and decimal'!O56</f>
        <v>7.0842151478273635E-2</v>
      </c>
      <c r="P63" s="1">
        <f>C63*'grid and decimal'!P56</f>
        <v>4.7228100985515754E-2</v>
      </c>
      <c r="Q63" s="1">
        <f>D63*'grid and decimal'!Q56</f>
        <v>7.8713501642526263E-3</v>
      </c>
      <c r="R63" s="1">
        <f>E63*'grid and decimal'!R56</f>
        <v>7.0842151478273635E-2</v>
      </c>
      <c r="S63" s="1">
        <f>F63*'grid and decimal'!S56</f>
        <v>0.10626322721741045</v>
      </c>
      <c r="T63" s="1">
        <f>G63*'grid and decimal'!T56</f>
        <v>0.16529835344930516</v>
      </c>
      <c r="U63" s="1">
        <f>H63*'grid and decimal'!U56</f>
        <v>3.0360922062117272E-2</v>
      </c>
      <c r="V63" s="1">
        <f>I63*'grid and decimal'!V56</f>
        <v>0.16529835344930516</v>
      </c>
      <c r="W63" s="1">
        <f>J63*'grid and decimal'!W56</f>
        <v>0.10626322721741045</v>
      </c>
      <c r="X63" s="1">
        <f>K63*'grid and decimal'!X56</f>
        <v>1.7710537869568409E-2</v>
      </c>
      <c r="Y63" s="1">
        <f>L63*'grid and decimal'!Y56</f>
        <v>3.0360922062117272E-2</v>
      </c>
    </row>
    <row r="64" spans="1:27" ht="15.75" customHeight="1" x14ac:dyDescent="0.25">
      <c r="B64" s="22">
        <f>'Rank and Inconsistency'!C78</f>
        <v>0.13140328603641549</v>
      </c>
      <c r="C64" s="22">
        <f t="shared" ref="C64:L64" si="49">B64</f>
        <v>0.13140328603641549</v>
      </c>
      <c r="D64" s="22">
        <f t="shared" si="49"/>
        <v>0.13140328603641549</v>
      </c>
      <c r="E64" s="22">
        <f t="shared" si="49"/>
        <v>0.13140328603641549</v>
      </c>
      <c r="F64" s="22">
        <f t="shared" si="49"/>
        <v>0.13140328603641549</v>
      </c>
      <c r="G64" s="22">
        <f t="shared" si="49"/>
        <v>0.13140328603641549</v>
      </c>
      <c r="H64" s="22">
        <f t="shared" si="49"/>
        <v>0.13140328603641549</v>
      </c>
      <c r="I64" s="22">
        <f t="shared" si="49"/>
        <v>0.13140328603641549</v>
      </c>
      <c r="J64" s="22">
        <f t="shared" si="49"/>
        <v>0.13140328603641549</v>
      </c>
      <c r="K64" s="22">
        <f t="shared" si="49"/>
        <v>0.13140328603641549</v>
      </c>
      <c r="L64" s="22">
        <f t="shared" si="49"/>
        <v>0.13140328603641549</v>
      </c>
      <c r="O64" s="1">
        <f>B64*'grid and decimal'!O57</f>
        <v>8.760219069094366E-2</v>
      </c>
      <c r="P64" s="1">
        <f>C64*'grid and decimal'!P57</f>
        <v>0.13140328603641549</v>
      </c>
      <c r="Q64" s="1">
        <f>D64*'grid and decimal'!Q57</f>
        <v>3.2850821509103872E-2</v>
      </c>
      <c r="R64" s="1">
        <f>E64*'grid and decimal'!R57</f>
        <v>5.6315694015606634E-2</v>
      </c>
      <c r="S64" s="1">
        <f>F64*'grid and decimal'!S57</f>
        <v>0.13140328603641549</v>
      </c>
      <c r="T64" s="1">
        <f>G64*'grid and decimal'!T57</f>
        <v>3.2850821509103872E-2</v>
      </c>
      <c r="U64" s="1">
        <f>H64*'grid and decimal'!U57</f>
        <v>1.4600365115157277E-2</v>
      </c>
      <c r="V64" s="1">
        <f>I64*'grid and decimal'!V57</f>
        <v>5.6315694015606634E-2</v>
      </c>
      <c r="W64" s="1">
        <f>J64*'grid and decimal'!W57</f>
        <v>3.2850821509103872E-2</v>
      </c>
      <c r="X64" s="1">
        <f>K64*'grid and decimal'!X57</f>
        <v>1.4600365115157277E-2</v>
      </c>
      <c r="Y64" s="1">
        <f>L64*'grid and decimal'!Y57</f>
        <v>5.6315694015606634E-2</v>
      </c>
    </row>
    <row r="65" spans="2:27" ht="15.75" customHeight="1" x14ac:dyDescent="0.25">
      <c r="B65" s="22">
        <f>'Rank and Inconsistency'!D78</f>
        <v>3.795391077354357E-2</v>
      </c>
      <c r="C65" s="22">
        <f t="shared" ref="C65:L65" si="50">B65</f>
        <v>3.795391077354357E-2</v>
      </c>
      <c r="D65" s="22">
        <f t="shared" si="50"/>
        <v>3.795391077354357E-2</v>
      </c>
      <c r="E65" s="22">
        <f t="shared" si="50"/>
        <v>3.795391077354357E-2</v>
      </c>
      <c r="F65" s="22">
        <f t="shared" si="50"/>
        <v>3.795391077354357E-2</v>
      </c>
      <c r="G65" s="22">
        <f t="shared" si="50"/>
        <v>3.795391077354357E-2</v>
      </c>
      <c r="H65" s="22">
        <f t="shared" si="50"/>
        <v>3.795391077354357E-2</v>
      </c>
      <c r="I65" s="22">
        <f t="shared" si="50"/>
        <v>3.795391077354357E-2</v>
      </c>
      <c r="J65" s="22">
        <f t="shared" si="50"/>
        <v>3.795391077354357E-2</v>
      </c>
      <c r="K65" s="22">
        <f t="shared" si="50"/>
        <v>3.795391077354357E-2</v>
      </c>
      <c r="L65" s="22">
        <f t="shared" si="50"/>
        <v>3.795391077354357E-2</v>
      </c>
      <c r="O65" s="1">
        <f>B65*'grid and decimal'!O58</f>
        <v>8.855912513826833E-2</v>
      </c>
      <c r="P65" s="1">
        <f>C65*'grid and decimal'!P58</f>
        <v>5.6930866160315355E-2</v>
      </c>
      <c r="Q65" s="1">
        <f>D65*'grid and decimal'!Q58</f>
        <v>3.795391077354357E-2</v>
      </c>
      <c r="R65" s="1">
        <f>E65*'grid and decimal'!R58</f>
        <v>5.6930866160315355E-2</v>
      </c>
      <c r="S65" s="1">
        <f>F65*'grid and decimal'!S58</f>
        <v>8.855912513826833E-2</v>
      </c>
      <c r="T65" s="1">
        <f>G65*'grid and decimal'!T58</f>
        <v>5.6930866160315355E-2</v>
      </c>
      <c r="U65" s="1">
        <f>H65*'grid and decimal'!U58</f>
        <v>3.795391077354357E-2</v>
      </c>
      <c r="V65" s="1">
        <f>I65*'grid and decimal'!V58</f>
        <v>3.795391077354357E-2</v>
      </c>
      <c r="W65" s="1">
        <f>J65*'grid and decimal'!W58</f>
        <v>8.855912513826833E-2</v>
      </c>
      <c r="X65" s="1">
        <f>K65*'grid and decimal'!X58</f>
        <v>4.2171011970603967E-3</v>
      </c>
      <c r="Y65" s="1">
        <f>L65*'grid and decimal'!Y58</f>
        <v>5.6930866160315355E-2</v>
      </c>
    </row>
    <row r="66" spans="2:27" ht="15.75" customHeight="1" x14ac:dyDescent="0.25">
      <c r="B66" s="22">
        <f>'Rank and Inconsistency'!E78</f>
        <v>8.1554381290038544E-2</v>
      </c>
      <c r="C66" s="22">
        <f t="shared" ref="C66:L66" si="51">B66</f>
        <v>8.1554381290038544E-2</v>
      </c>
      <c r="D66" s="22">
        <f t="shared" si="51"/>
        <v>8.1554381290038544E-2</v>
      </c>
      <c r="E66" s="22">
        <f t="shared" si="51"/>
        <v>8.1554381290038544E-2</v>
      </c>
      <c r="F66" s="22">
        <f t="shared" si="51"/>
        <v>8.1554381290038544E-2</v>
      </c>
      <c r="G66" s="22">
        <f t="shared" si="51"/>
        <v>8.1554381290038544E-2</v>
      </c>
      <c r="H66" s="22">
        <f t="shared" si="51"/>
        <v>8.1554381290038544E-2</v>
      </c>
      <c r="I66" s="22">
        <f t="shared" si="51"/>
        <v>8.1554381290038544E-2</v>
      </c>
      <c r="J66" s="22">
        <f t="shared" si="51"/>
        <v>8.1554381290038544E-2</v>
      </c>
      <c r="K66" s="22">
        <f t="shared" si="51"/>
        <v>8.1554381290038544E-2</v>
      </c>
      <c r="L66" s="22">
        <f t="shared" si="51"/>
        <v>8.1554381290038544E-2</v>
      </c>
      <c r="O66" s="1">
        <f>B66*'grid and decimal'!O59</f>
        <v>3.4951877695730806E-2</v>
      </c>
      <c r="P66" s="1">
        <f>C66*'grid and decimal'!P59</f>
        <v>8.1554381290038544E-2</v>
      </c>
      <c r="Q66" s="1">
        <f>D66*'grid and decimal'!Q59</f>
        <v>2.0388595322509636E-2</v>
      </c>
      <c r="R66" s="1">
        <f>E66*'grid and decimal'!R59</f>
        <v>8.1554381290038544E-2</v>
      </c>
      <c r="S66" s="1">
        <f>F66*'grid and decimal'!S59</f>
        <v>0.12233157193505781</v>
      </c>
      <c r="T66" s="1">
        <f>G66*'grid and decimal'!T59</f>
        <v>0.12233157193505781</v>
      </c>
      <c r="U66" s="1">
        <f>H66*'grid and decimal'!U59</f>
        <v>3.4951877695730806E-2</v>
      </c>
      <c r="V66" s="1">
        <f>I66*'grid and decimal'!V59</f>
        <v>8.1554381290038544E-2</v>
      </c>
      <c r="W66" s="1">
        <f>J66*'grid and decimal'!W59</f>
        <v>2.0388595322509636E-2</v>
      </c>
      <c r="X66" s="1">
        <f>K66*'grid and decimal'!X59</f>
        <v>9.0615979211153934E-3</v>
      </c>
      <c r="Y66" s="1">
        <f>L66*'grid and decimal'!Y59</f>
        <v>3.4951877695730806E-2</v>
      </c>
    </row>
    <row r="67" spans="2:27" ht="15.75" customHeight="1" x14ac:dyDescent="0.25">
      <c r="B67" s="22">
        <f>'Rank and Inconsistency'!F78</f>
        <v>0.17023864827175014</v>
      </c>
      <c r="C67" s="22">
        <f t="shared" ref="C67:L67" si="52">B67</f>
        <v>0.17023864827175014</v>
      </c>
      <c r="D67" s="22">
        <f t="shared" si="52"/>
        <v>0.17023864827175014</v>
      </c>
      <c r="E67" s="22">
        <f t="shared" si="52"/>
        <v>0.17023864827175014</v>
      </c>
      <c r="F67" s="22">
        <f t="shared" si="52"/>
        <v>0.17023864827175014</v>
      </c>
      <c r="G67" s="22">
        <f t="shared" si="52"/>
        <v>0.17023864827175014</v>
      </c>
      <c r="H67" s="22">
        <f t="shared" si="52"/>
        <v>0.17023864827175014</v>
      </c>
      <c r="I67" s="22">
        <f t="shared" si="52"/>
        <v>0.17023864827175014</v>
      </c>
      <c r="J67" s="22">
        <f t="shared" si="52"/>
        <v>0.17023864827175014</v>
      </c>
      <c r="K67" s="22">
        <f t="shared" si="52"/>
        <v>0.17023864827175014</v>
      </c>
      <c r="L67" s="22">
        <f t="shared" si="52"/>
        <v>0.17023864827175014</v>
      </c>
      <c r="O67" s="1">
        <f>B67*'grid and decimal'!O60</f>
        <v>4.2559662067937536E-2</v>
      </c>
      <c r="P67" s="1">
        <f>C67*'grid and decimal'!P60</f>
        <v>7.295942068789292E-2</v>
      </c>
      <c r="Q67" s="1">
        <f>D67*'grid and decimal'!Q60</f>
        <v>1.8915405363527791E-2</v>
      </c>
      <c r="R67" s="1">
        <f>E67*'grid and decimal'!R60</f>
        <v>4.2559662067937536E-2</v>
      </c>
      <c r="S67" s="1">
        <f>F67*'grid and decimal'!S60</f>
        <v>0.17023864827175014</v>
      </c>
      <c r="T67" s="1">
        <f>G67*'grid and decimal'!T60</f>
        <v>7.295942068789292E-2</v>
      </c>
      <c r="U67" s="1">
        <f>H67*'grid and decimal'!U60</f>
        <v>4.2559662067937536E-2</v>
      </c>
      <c r="V67" s="1">
        <f>I67*'grid and decimal'!V60</f>
        <v>1.8915405363527791E-2</v>
      </c>
      <c r="W67" s="1">
        <f>J67*'grid and decimal'!W60</f>
        <v>1.8915405363527791E-2</v>
      </c>
      <c r="X67" s="1">
        <f>K67*'grid and decimal'!X60</f>
        <v>0</v>
      </c>
      <c r="Y67" s="1">
        <f>L67*'grid and decimal'!Y60</f>
        <v>7.295942068789292E-2</v>
      </c>
    </row>
    <row r="68" spans="2:27" ht="15.75" customHeight="1" x14ac:dyDescent="0.25">
      <c r="B68" s="22">
        <f>'Rank and Inconsistency'!G78</f>
        <v>0.13333198273857924</v>
      </c>
      <c r="C68" s="22">
        <f t="shared" ref="C68:L68" si="53">B68</f>
        <v>0.13333198273857924</v>
      </c>
      <c r="D68" s="22">
        <f t="shared" si="53"/>
        <v>0.13333198273857924</v>
      </c>
      <c r="E68" s="22">
        <f t="shared" si="53"/>
        <v>0.13333198273857924</v>
      </c>
      <c r="F68" s="22">
        <f t="shared" si="53"/>
        <v>0.13333198273857924</v>
      </c>
      <c r="G68" s="22">
        <f t="shared" si="53"/>
        <v>0.13333198273857924</v>
      </c>
      <c r="H68" s="22">
        <f t="shared" si="53"/>
        <v>0.13333198273857924</v>
      </c>
      <c r="I68" s="22">
        <f t="shared" si="53"/>
        <v>0.13333198273857924</v>
      </c>
      <c r="J68" s="22">
        <f t="shared" si="53"/>
        <v>0.13333198273857924</v>
      </c>
      <c r="K68" s="22">
        <f t="shared" si="53"/>
        <v>0.13333198273857924</v>
      </c>
      <c r="L68" s="22">
        <f t="shared" si="53"/>
        <v>0.13333198273857924</v>
      </c>
      <c r="O68" s="1">
        <f>B68*'grid and decimal'!O61</f>
        <v>1.4814664748731027E-2</v>
      </c>
      <c r="P68" s="1">
        <f>C68*'grid and decimal'!P61</f>
        <v>0.19999797410786885</v>
      </c>
      <c r="Q68" s="1">
        <f>D68*'grid and decimal'!Q61</f>
        <v>3.333299568464481E-2</v>
      </c>
      <c r="R68" s="1">
        <f>E68*'grid and decimal'!R61</f>
        <v>3.333299568464481E-2</v>
      </c>
      <c r="S68" s="1">
        <f>F68*'grid and decimal'!S61</f>
        <v>0.13333198273857924</v>
      </c>
      <c r="T68" s="1">
        <f>G68*'grid and decimal'!T61</f>
        <v>0.13333198273857924</v>
      </c>
      <c r="U68" s="1">
        <f>H68*'grid and decimal'!U61</f>
        <v>0.13333198273857924</v>
      </c>
      <c r="V68" s="1">
        <f>I68*'grid and decimal'!V61</f>
        <v>5.7142278316533957E-2</v>
      </c>
      <c r="W68" s="1">
        <f>J68*'grid and decimal'!W61</f>
        <v>3.333299568464481E-2</v>
      </c>
      <c r="X68" s="1">
        <f>K68*'grid and decimal'!X61</f>
        <v>-1.212108933987084E-2</v>
      </c>
      <c r="Y68" s="1">
        <f>L68*'grid and decimal'!Y61</f>
        <v>3.333299568464481E-2</v>
      </c>
    </row>
    <row r="69" spans="2:27" ht="15.75" customHeight="1" x14ac:dyDescent="0.25">
      <c r="B69" s="22">
        <f>'Rank and Inconsistency'!H78</f>
        <v>8.2645188685654195E-2</v>
      </c>
      <c r="C69" s="22">
        <f t="shared" ref="C69:L69" si="54">B69</f>
        <v>8.2645188685654195E-2</v>
      </c>
      <c r="D69" s="22">
        <f t="shared" si="54"/>
        <v>8.2645188685654195E-2</v>
      </c>
      <c r="E69" s="22">
        <f t="shared" si="54"/>
        <v>8.2645188685654195E-2</v>
      </c>
      <c r="F69" s="22">
        <f t="shared" si="54"/>
        <v>8.2645188685654195E-2</v>
      </c>
      <c r="G69" s="22">
        <f t="shared" si="54"/>
        <v>8.2645188685654195E-2</v>
      </c>
      <c r="H69" s="22">
        <f t="shared" si="54"/>
        <v>8.2645188685654195E-2</v>
      </c>
      <c r="I69" s="22">
        <f t="shared" si="54"/>
        <v>8.2645188685654195E-2</v>
      </c>
      <c r="J69" s="22">
        <f t="shared" si="54"/>
        <v>8.2645188685654195E-2</v>
      </c>
      <c r="K69" s="22">
        <f t="shared" si="54"/>
        <v>8.2645188685654195E-2</v>
      </c>
      <c r="L69" s="22">
        <f t="shared" si="54"/>
        <v>8.2645188685654195E-2</v>
      </c>
      <c r="O69" s="1">
        <f>B69*'grid and decimal'!O62</f>
        <v>8.2645188685654195E-2</v>
      </c>
      <c r="P69" s="1">
        <f>C69*'grid and decimal'!P62</f>
        <v>0.19283877359985979</v>
      </c>
      <c r="Q69" s="1">
        <f>D69*'grid and decimal'!Q62</f>
        <v>3.5419366579566083E-2</v>
      </c>
      <c r="R69" s="1">
        <f>E69*'grid and decimal'!R62</f>
        <v>8.2645188685654195E-2</v>
      </c>
      <c r="S69" s="1">
        <f>F69*'grid and decimal'!S62</f>
        <v>0.1239677830284813</v>
      </c>
      <c r="T69" s="1">
        <f>G69*'grid and decimal'!T62</f>
        <v>3.5419366579566083E-2</v>
      </c>
      <c r="U69" s="1">
        <f>H69*'grid and decimal'!U62</f>
        <v>8.2645188685654195E-2</v>
      </c>
      <c r="V69" s="1">
        <f>I69*'grid and decimal'!V62</f>
        <v>9.1827987428504659E-3</v>
      </c>
      <c r="W69" s="1">
        <f>J69*'grid and decimal'!W62</f>
        <v>8.2645188685654195E-2</v>
      </c>
      <c r="X69" s="1">
        <f>K69*'grid and decimal'!X62</f>
        <v>9.1827987428504659E-3</v>
      </c>
      <c r="Y69" s="1">
        <f>L69*'grid and decimal'!Y62</f>
        <v>8.2645188685654195E-2</v>
      </c>
    </row>
    <row r="70" spans="2:27" ht="15.75" customHeight="1" x14ac:dyDescent="0.25">
      <c r="B70" s="22">
        <f>'Rank and Inconsistency'!I78</f>
        <v>9.8397838116070183E-2</v>
      </c>
      <c r="C70" s="22">
        <f t="shared" ref="C70:L70" si="55">B70</f>
        <v>9.8397838116070183E-2</v>
      </c>
      <c r="D70" s="22">
        <f t="shared" si="55"/>
        <v>9.8397838116070183E-2</v>
      </c>
      <c r="E70" s="22">
        <f t="shared" si="55"/>
        <v>9.8397838116070183E-2</v>
      </c>
      <c r="F70" s="22">
        <f t="shared" si="55"/>
        <v>9.8397838116070183E-2</v>
      </c>
      <c r="G70" s="22">
        <f t="shared" si="55"/>
        <v>9.8397838116070183E-2</v>
      </c>
      <c r="H70" s="22">
        <f t="shared" si="55"/>
        <v>9.8397838116070183E-2</v>
      </c>
      <c r="I70" s="22">
        <f t="shared" si="55"/>
        <v>9.8397838116070183E-2</v>
      </c>
      <c r="J70" s="22">
        <f t="shared" si="55"/>
        <v>9.8397838116070183E-2</v>
      </c>
      <c r="K70" s="22">
        <f t="shared" si="55"/>
        <v>9.8397838116070183E-2</v>
      </c>
      <c r="L70" s="22">
        <f t="shared" si="55"/>
        <v>9.8397838116070183E-2</v>
      </c>
      <c r="O70" s="1">
        <f>B70*'grid and decimal'!O63</f>
        <v>1.0933093124007797E-2</v>
      </c>
      <c r="P70" s="1">
        <f>C70*'grid and decimal'!P63</f>
        <v>9.8397838116070183E-2</v>
      </c>
      <c r="Q70" s="1">
        <f>D70*'grid and decimal'!Q63</f>
        <v>4.217050204974436E-2</v>
      </c>
      <c r="R70" s="1">
        <f>E70*'grid and decimal'!R63</f>
        <v>4.217050204974436E-2</v>
      </c>
      <c r="S70" s="1">
        <f>F70*'grid and decimal'!S63</f>
        <v>0.22959495560416376</v>
      </c>
      <c r="T70" s="1">
        <f>G70*'grid and decimal'!T63</f>
        <v>9.8397838116070183E-2</v>
      </c>
      <c r="U70" s="1">
        <f>H70*'grid and decimal'!U63</f>
        <v>0.22959495560416376</v>
      </c>
      <c r="V70" s="1">
        <f>I70*'grid and decimal'!V63</f>
        <v>9.8397838116070183E-2</v>
      </c>
      <c r="W70" s="1">
        <f>J70*'grid and decimal'!W63</f>
        <v>1.0933093124007797E-2</v>
      </c>
      <c r="X70" s="1">
        <f>K70*'grid and decimal'!X63</f>
        <v>0</v>
      </c>
      <c r="Y70" s="1">
        <f>L70*'grid and decimal'!Y63</f>
        <v>2.4599459529017546E-2</v>
      </c>
    </row>
    <row r="71" spans="2:27" ht="15.75" customHeight="1" x14ac:dyDescent="0.25">
      <c r="B71" s="22">
        <f>'Rank and Inconsistency'!J78</f>
        <v>7.779916237235554E-2</v>
      </c>
      <c r="C71" s="22">
        <f t="shared" ref="C71:L71" si="56">B71</f>
        <v>7.779916237235554E-2</v>
      </c>
      <c r="D71" s="22">
        <f t="shared" si="56"/>
        <v>7.779916237235554E-2</v>
      </c>
      <c r="E71" s="22">
        <f t="shared" si="56"/>
        <v>7.779916237235554E-2</v>
      </c>
      <c r="F71" s="22">
        <f t="shared" si="56"/>
        <v>7.779916237235554E-2</v>
      </c>
      <c r="G71" s="22">
        <f t="shared" si="56"/>
        <v>7.779916237235554E-2</v>
      </c>
      <c r="H71" s="22">
        <f t="shared" si="56"/>
        <v>7.779916237235554E-2</v>
      </c>
      <c r="I71" s="22">
        <f t="shared" si="56"/>
        <v>7.779916237235554E-2</v>
      </c>
      <c r="J71" s="22">
        <f t="shared" si="56"/>
        <v>7.779916237235554E-2</v>
      </c>
      <c r="K71" s="22">
        <f t="shared" si="56"/>
        <v>7.779916237235554E-2</v>
      </c>
      <c r="L71" s="22">
        <f t="shared" si="56"/>
        <v>7.779916237235554E-2</v>
      </c>
      <c r="O71" s="1">
        <f>B71*'grid and decimal'!O64</f>
        <v>1.9449790593088885E-2</v>
      </c>
      <c r="P71" s="1">
        <f>C71*'grid and decimal'!P64</f>
        <v>0.11669874355853331</v>
      </c>
      <c r="Q71" s="1">
        <f>D71*'grid and decimal'!Q64</f>
        <v>8.6443513747061704E-3</v>
      </c>
      <c r="R71" s="1">
        <f>E71*'grid and decimal'!R64</f>
        <v>0.11669874355853331</v>
      </c>
      <c r="S71" s="1">
        <f>F71*'grid and decimal'!S64</f>
        <v>0.18153137886882961</v>
      </c>
      <c r="T71" s="1">
        <f>G71*'grid and decimal'!T64</f>
        <v>0.11669874355853331</v>
      </c>
      <c r="U71" s="1">
        <f>H71*'grid and decimal'!U64</f>
        <v>3.3342498159580944E-2</v>
      </c>
      <c r="V71" s="1">
        <f>I71*'grid and decimal'!V64</f>
        <v>0.18153137886882961</v>
      </c>
      <c r="W71" s="1">
        <f>J71*'grid and decimal'!W64</f>
        <v>7.779916237235554E-2</v>
      </c>
      <c r="X71" s="1">
        <f>K71*'grid and decimal'!X64</f>
        <v>0</v>
      </c>
      <c r="Y71" s="1">
        <f>L71*'grid and decimal'!Y64</f>
        <v>0.70019246135119984</v>
      </c>
    </row>
    <row r="72" spans="2:27" ht="15.75" customHeight="1" x14ac:dyDescent="0.25">
      <c r="B72" s="22">
        <f>'Rank and Inconsistency'!K78</f>
        <v>1.0381563177101379E-2</v>
      </c>
      <c r="C72" s="22">
        <f t="shared" ref="C72:L72" si="57">B72</f>
        <v>1.0381563177101379E-2</v>
      </c>
      <c r="D72" s="22">
        <f t="shared" si="57"/>
        <v>1.0381563177101379E-2</v>
      </c>
      <c r="E72" s="22">
        <f t="shared" si="57"/>
        <v>1.0381563177101379E-2</v>
      </c>
      <c r="F72" s="22">
        <f t="shared" si="57"/>
        <v>1.0381563177101379E-2</v>
      </c>
      <c r="G72" s="22">
        <f t="shared" si="57"/>
        <v>1.0381563177101379E-2</v>
      </c>
      <c r="H72" s="22">
        <f t="shared" si="57"/>
        <v>1.0381563177101379E-2</v>
      </c>
      <c r="I72" s="22">
        <f t="shared" si="57"/>
        <v>1.0381563177101379E-2</v>
      </c>
      <c r="J72" s="22">
        <f t="shared" si="57"/>
        <v>1.0381563177101379E-2</v>
      </c>
      <c r="K72" s="22">
        <f t="shared" si="57"/>
        <v>1.0381563177101379E-2</v>
      </c>
      <c r="L72" s="22">
        <f t="shared" si="57"/>
        <v>1.0381563177101379E-2</v>
      </c>
      <c r="O72" s="1">
        <f>B72*'grid and decimal'!O65</f>
        <v>1.5572344765652068E-2</v>
      </c>
      <c r="P72" s="1">
        <f>C72*'grid and decimal'!P65</f>
        <v>2.422364741323655E-2</v>
      </c>
      <c r="Q72" s="1">
        <f>D72*'grid and decimal'!Q65</f>
        <v>2.422364741323655E-2</v>
      </c>
      <c r="R72" s="1">
        <f>E72*'grid and decimal'!R65</f>
        <v>2.422364741323655E-2</v>
      </c>
      <c r="S72" s="1">
        <f>F72*'grid and decimal'!S65</f>
        <v>4.1526252708405514E-2</v>
      </c>
      <c r="T72" s="1">
        <f>G72*'grid and decimal'!T65</f>
        <v>9.34340685939124E-2</v>
      </c>
      <c r="U72" s="1">
        <f>H72*'grid and decimal'!U65</f>
        <v>2.422364741323655E-2</v>
      </c>
      <c r="V72" s="1">
        <f>I72*'grid and decimal'!V65</f>
        <v>4.1526252708405514E-2</v>
      </c>
      <c r="W72" s="1">
        <f>J72*'grid and decimal'!W65</f>
        <v>4.1526252708405514E-2</v>
      </c>
      <c r="X72" s="1">
        <f>K72*'grid and decimal'!X65</f>
        <v>1.0381563177101379E-2</v>
      </c>
      <c r="Y72" s="1">
        <f>L72*'grid and decimal'!Y65</f>
        <v>1.5572344765652068E-2</v>
      </c>
    </row>
    <row r="73" spans="2:27" ht="15.75" customHeight="1" x14ac:dyDescent="0.25">
      <c r="B73" s="22">
        <f>'Rank and Inconsistency'!L78</f>
        <v>0.10545188706021803</v>
      </c>
      <c r="C73" s="22">
        <f t="shared" ref="C73:L73" si="58">B73</f>
        <v>0.10545188706021803</v>
      </c>
      <c r="D73" s="22">
        <f t="shared" si="58"/>
        <v>0.10545188706021803</v>
      </c>
      <c r="E73" s="22">
        <f t="shared" si="58"/>
        <v>0.10545188706021803</v>
      </c>
      <c r="F73" s="22">
        <f t="shared" si="58"/>
        <v>0.10545188706021803</v>
      </c>
      <c r="G73" s="22">
        <f t="shared" si="58"/>
        <v>0.10545188706021803</v>
      </c>
      <c r="H73" s="22">
        <f t="shared" si="58"/>
        <v>0.10545188706021803</v>
      </c>
      <c r="I73" s="22">
        <f t="shared" si="58"/>
        <v>0.10545188706021803</v>
      </c>
      <c r="J73" s="22">
        <f t="shared" si="58"/>
        <v>0.10545188706021803</v>
      </c>
      <c r="K73" s="22">
        <f t="shared" si="58"/>
        <v>0.10545188706021803</v>
      </c>
      <c r="L73" s="22">
        <f t="shared" si="58"/>
        <v>0.10545188706021803</v>
      </c>
      <c r="O73" s="1">
        <f>B73*'grid and decimal'!O66</f>
        <v>0.10545188706021803</v>
      </c>
      <c r="P73" s="1">
        <f>C73*'grid and decimal'!P66</f>
        <v>0.10545188706021803</v>
      </c>
      <c r="Q73" s="1">
        <f>D73*'grid and decimal'!Q66</f>
        <v>2.6362971765054508E-2</v>
      </c>
      <c r="R73" s="1">
        <f>E73*'grid and decimal'!R66</f>
        <v>0.10545188706021803</v>
      </c>
      <c r="S73" s="1">
        <f>F73*'grid and decimal'!S66</f>
        <v>0.10545188706021803</v>
      </c>
      <c r="T73" s="1">
        <f>G73*'grid and decimal'!T66</f>
        <v>0.15817783059032706</v>
      </c>
      <c r="U73" s="1">
        <f>H73*'grid and decimal'!U66</f>
        <v>4.5193665882950582E-2</v>
      </c>
      <c r="V73" s="1">
        <f>I73*'grid and decimal'!V66</f>
        <v>0.15817783059032706</v>
      </c>
      <c r="W73" s="1">
        <f>J73*'grid and decimal'!W66</f>
        <v>0.15817783059032706</v>
      </c>
      <c r="X73" s="1">
        <f>K73*'grid and decimal'!X66</f>
        <v>2.6362971765054508E-2</v>
      </c>
      <c r="Y73" s="1">
        <f>L73*'grid and decimal'!Y66</f>
        <v>0.10545188706021803</v>
      </c>
    </row>
    <row r="74" spans="2:27" ht="15.75" customHeight="1" x14ac:dyDescent="0.25">
      <c r="N74" s="1" t="s">
        <v>1502</v>
      </c>
      <c r="O74" s="1">
        <f t="shared" ref="O74:Y74" si="59">SUM(O63:O73)</f>
        <v>0.57338197604850605</v>
      </c>
      <c r="P74" s="1">
        <f t="shared" si="59"/>
        <v>1.1276849190159648</v>
      </c>
      <c r="Q74" s="1">
        <f t="shared" si="59"/>
        <v>0.28813391799989002</v>
      </c>
      <c r="R74" s="1">
        <f t="shared" si="59"/>
        <v>0.71272571946420293</v>
      </c>
      <c r="S74" s="1">
        <f t="shared" si="59"/>
        <v>1.4342000986075798</v>
      </c>
      <c r="T74" s="1">
        <f t="shared" si="59"/>
        <v>1.0858308639186633</v>
      </c>
      <c r="U74" s="1">
        <f t="shared" si="59"/>
        <v>0.70875867619865174</v>
      </c>
      <c r="V74" s="1">
        <f t="shared" si="59"/>
        <v>0.90599612223503856</v>
      </c>
      <c r="W74" s="1">
        <f t="shared" si="59"/>
        <v>0.67139169771621499</v>
      </c>
      <c r="X74" s="1">
        <f t="shared" si="59"/>
        <v>7.9395846448036989E-2</v>
      </c>
      <c r="Y74" s="1">
        <f t="shared" si="59"/>
        <v>1.2133131176980496</v>
      </c>
    </row>
    <row r="75" spans="2:27" ht="15.75" customHeight="1" x14ac:dyDescent="0.25">
      <c r="N75" s="1" t="s">
        <v>1534</v>
      </c>
      <c r="O75" s="1">
        <f>O74/'Rank and Inconsistency'!B78</f>
        <v>8.093796759184464</v>
      </c>
      <c r="P75" s="1">
        <f>P74/'Rank and Inconsistency'!C78</f>
        <v>8.5818623950047339</v>
      </c>
      <c r="Q75" s="1">
        <f>Q74/'Rank and Inconsistency'!D78</f>
        <v>7.5916792796156001</v>
      </c>
      <c r="R75" s="1">
        <f>R74/'Rank and Inconsistency'!E78</f>
        <v>8.7392695302227601</v>
      </c>
      <c r="S75" s="1">
        <f>S74/'Rank and Inconsistency'!F78</f>
        <v>8.424644539694544</v>
      </c>
      <c r="T75" s="1">
        <f>T74/'Rank and Inconsistency'!G78</f>
        <v>8.1438139718331897</v>
      </c>
      <c r="U75" s="1">
        <f>U74/'Rank and Inconsistency'!H78</f>
        <v>8.5759218106991906</v>
      </c>
      <c r="V75" s="1">
        <f>V74/'Rank and Inconsistency'!I78</f>
        <v>9.2074799566869014</v>
      </c>
      <c r="W75" s="1">
        <f>W74/'Rank and Inconsistency'!J78</f>
        <v>8.6298062503919883</v>
      </c>
      <c r="X75" s="1">
        <f>X74/'Rank and Inconsistency'!K78</f>
        <v>7.647773759462396</v>
      </c>
      <c r="Y75" s="1">
        <f>Y74/'Rank and Inconsistency'!L78</f>
        <v>11.505845476289961</v>
      </c>
      <c r="Z75" s="1">
        <f>AVERAGE(O75:Y75)</f>
        <v>8.6492630662805219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1580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1.51</v>
      </c>
      <c r="C12" s="1" t="s">
        <v>1536</v>
      </c>
    </row>
    <row r="14" spans="1:3" x14ac:dyDescent="0.25">
      <c r="A14" s="1">
        <v>4</v>
      </c>
      <c r="B14" s="1">
        <f>'AHP vector'!Z14</f>
        <v>2.5643173353820057</v>
      </c>
      <c r="C14" s="1" t="s">
        <v>1535</v>
      </c>
    </row>
    <row r="15" spans="1:3" x14ac:dyDescent="0.25">
      <c r="B15" s="1">
        <f>(B14-A14)/(A14-1)</f>
        <v>-0.47856088820599813</v>
      </c>
      <c r="C15" s="1" t="s">
        <v>1537</v>
      </c>
    </row>
    <row r="16" spans="1:3" x14ac:dyDescent="0.25">
      <c r="A16" s="1">
        <v>0.9</v>
      </c>
      <c r="B16" s="1">
        <f>B15/A16</f>
        <v>-0.53173432022888678</v>
      </c>
      <c r="C16" s="1" t="s">
        <v>1538</v>
      </c>
    </row>
    <row r="18" spans="1:3" x14ac:dyDescent="0.25">
      <c r="A18" s="1">
        <v>5</v>
      </c>
      <c r="B18" s="1">
        <f>'AHP vector'!Z30</f>
        <v>3.7358988961875648</v>
      </c>
      <c r="C18" s="1" t="s">
        <v>1535</v>
      </c>
    </row>
    <row r="19" spans="1:3" x14ac:dyDescent="0.25">
      <c r="B19" s="1">
        <f>(B18-A18)/(A18-1)</f>
        <v>-0.31602527595310881</v>
      </c>
      <c r="C19" s="1" t="s">
        <v>1537</v>
      </c>
    </row>
    <row r="20" spans="1:3" x14ac:dyDescent="0.25">
      <c r="A20" s="1">
        <v>1.1200000000000001</v>
      </c>
      <c r="B20" s="1">
        <f>B19/A20</f>
        <v>-0.28216542495813285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4.2881309489474999</v>
      </c>
      <c r="C22" s="1" t="s">
        <v>1535</v>
      </c>
    </row>
    <row r="23" spans="1:3" ht="15.75" customHeight="1" x14ac:dyDescent="0.25">
      <c r="B23" s="1">
        <f>(B22-A22)/(A22-1)</f>
        <v>-0.34237381021050001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-0.27610791146008068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4.7792312267166821</v>
      </c>
      <c r="C26" s="1" t="s">
        <v>1535</v>
      </c>
    </row>
    <row r="27" spans="1:3" ht="15.75" customHeight="1" x14ac:dyDescent="0.25">
      <c r="B27" s="1">
        <f>(B26-A26)/(A26-1)</f>
        <v>-0.37012812888055296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-0.28040009763678253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8.6492630662805219</v>
      </c>
      <c r="C30" s="1" t="s">
        <v>1535</v>
      </c>
    </row>
    <row r="31" spans="1:3" ht="15.75" customHeight="1" x14ac:dyDescent="0.25">
      <c r="B31" s="1">
        <f>(B30-A30)/(A30-1)</f>
        <v>-0.23507369337194781</v>
      </c>
      <c r="C31" s="1" t="s">
        <v>1537</v>
      </c>
    </row>
    <row r="32" spans="1:3" ht="15.75" customHeight="1" x14ac:dyDescent="0.25">
      <c r="A32" s="1">
        <v>1.51</v>
      </c>
      <c r="B32" s="1">
        <f>B31/A32</f>
        <v>-0.155677942630429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>
      <selection activeCell="D16" sqref="D16"/>
    </sheetView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2.3333333333333335</v>
      </c>
      <c r="D16" s="1">
        <f>'grid and decimal'!Q3</f>
        <v>1</v>
      </c>
      <c r="E16" s="1">
        <f>'grid and decimal'!R3</f>
        <v>0.1111111111111111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1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0.1111111111111111</v>
      </c>
      <c r="E17" s="1">
        <f>'grid and decimal'!R4</f>
        <v>0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0.25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4</v>
      </c>
      <c r="AA24" s="1" t="s">
        <v>1544</v>
      </c>
    </row>
    <row r="25" spans="1:27" ht="15.75" customHeight="1" x14ac:dyDescent="0.25">
      <c r="Z25" s="1">
        <f>Z24/Z23</f>
        <v>0.66666666666666663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</v>
      </c>
      <c r="D28" s="1">
        <f>'grid and decimal'!Q17</f>
        <v>1.5</v>
      </c>
      <c r="E28" s="1">
        <f>'grid and decimal'!R17</f>
        <v>1</v>
      </c>
      <c r="F28" s="1">
        <f>'grid and decimal'!S17</f>
        <v>0.25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1</v>
      </c>
      <c r="R28" s="1">
        <f t="shared" si="4"/>
        <v>1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1.5</v>
      </c>
      <c r="E29" s="1">
        <f>'grid and decimal'!R18</f>
        <v>1</v>
      </c>
      <c r="F29" s="1">
        <f>'grid and decimal'!S18</f>
        <v>0.25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1</v>
      </c>
      <c r="R29" s="1">
        <f t="shared" si="6"/>
        <v>1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1.5</v>
      </c>
      <c r="F30" s="1">
        <f>'grid and decimal'!S19</f>
        <v>0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1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0.1111111111111111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8.5</v>
      </c>
      <c r="AA36" s="1" t="s">
        <v>1544</v>
      </c>
    </row>
    <row r="37" spans="1:27" ht="15.75" customHeight="1" x14ac:dyDescent="0.25">
      <c r="Z37" s="1">
        <f>Z36/Z35</f>
        <v>0.85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0.42857142857142855</v>
      </c>
      <c r="D40" s="1">
        <f>'grid and decimal'!Q30</f>
        <v>1</v>
      </c>
      <c r="E40" s="1">
        <f>'grid and decimal'!R30</f>
        <v>1.5</v>
      </c>
      <c r="F40" s="1">
        <f>'grid and decimal'!S30</f>
        <v>0.42857142857142855</v>
      </c>
      <c r="G40" s="1">
        <f>'grid and decimal'!T30</f>
        <v>0.25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1</v>
      </c>
      <c r="R40" s="1">
        <f t="shared" si="10"/>
        <v>1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0.66666666666666663</v>
      </c>
      <c r="E41" s="1">
        <f>'grid and decimal'!R31</f>
        <v>1</v>
      </c>
      <c r="F41" s="1">
        <f>'grid and decimal'!S31</f>
        <v>0.42857142857142855</v>
      </c>
      <c r="G41" s="1">
        <f>'grid and decimal'!T31</f>
        <v>0.66666666666666663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1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1.5</v>
      </c>
      <c r="F42" s="1">
        <f>'grid and decimal'!S32</f>
        <v>0.1111111111111111</v>
      </c>
      <c r="G42" s="1">
        <f>'grid and decimal'!T32</f>
        <v>0.1111111111111111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1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0.1111111111111111</v>
      </c>
      <c r="G43" s="1">
        <f>'grid and decimal'!T33</f>
        <v>0.25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1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1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13.5</v>
      </c>
      <c r="AA48" s="1" t="s">
        <v>1544</v>
      </c>
    </row>
    <row r="49" spans="1:27" ht="15.75" customHeight="1" x14ac:dyDescent="0.25">
      <c r="Z49" s="1">
        <f>Z48/Z47</f>
        <v>0.9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1</v>
      </c>
      <c r="D54" s="1">
        <f>'grid and decimal'!Q43</f>
        <v>0.1111111111111111</v>
      </c>
      <c r="E54" s="1">
        <f>'grid and decimal'!R43</f>
        <v>0.25</v>
      </c>
      <c r="F54" s="1">
        <f>'grid and decimal'!S43</f>
        <v>0</v>
      </c>
      <c r="G54" s="1">
        <f>'grid and decimal'!T43</f>
        <v>1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1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1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0.25</v>
      </c>
      <c r="E55" s="1">
        <f>'grid and decimal'!R44</f>
        <v>0.1111111111111111</v>
      </c>
      <c r="F55" s="1">
        <f>'grid and decimal'!S44</f>
        <v>0.1111111111111111</v>
      </c>
      <c r="G55" s="1">
        <f>'grid and decimal'!T44</f>
        <v>0.1111111111111111</v>
      </c>
      <c r="H55" s="1">
        <f>'grid and decimal'!U44</f>
        <v>-9.0909090909090912E-2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0.25</v>
      </c>
      <c r="F56" s="1">
        <f>'grid and decimal'!S45</f>
        <v>0</v>
      </c>
      <c r="G56" s="1">
        <f>'grid and decimal'!T45</f>
        <v>1</v>
      </c>
      <c r="H56" s="1">
        <f>'grid and decimal'!U45</f>
        <v>0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1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0.1111111111111111</v>
      </c>
      <c r="G57" s="1">
        <f>'grid and decimal'!T46</f>
        <v>1</v>
      </c>
      <c r="H57" s="1">
        <f>'grid and decimal'!U46</f>
        <v>0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1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1.5</v>
      </c>
      <c r="H58" s="1">
        <f>'grid and decimal'!U47</f>
        <v>0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1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-9.0909090909090912E-2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4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14.5</v>
      </c>
      <c r="AA62" s="1" t="s">
        <v>1544</v>
      </c>
    </row>
    <row r="63" spans="1:27" ht="15.75" customHeight="1" x14ac:dyDescent="0.25">
      <c r="Z63" s="1">
        <f>Z62/Z61</f>
        <v>0.69047619047619047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0.66666666666666663</v>
      </c>
      <c r="D66" s="1">
        <f>'grid and decimal'!Q56</f>
        <v>0.1111111111111111</v>
      </c>
      <c r="E66" s="1">
        <f>'grid and decimal'!R56</f>
        <v>1</v>
      </c>
      <c r="F66" s="1">
        <f>'grid and decimal'!S56</f>
        <v>1.5</v>
      </c>
      <c r="G66" s="1">
        <f>'grid and decimal'!T56</f>
        <v>2.3333333333333335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1</v>
      </c>
      <c r="S66" s="1">
        <f t="shared" si="28"/>
        <v>1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0.25</v>
      </c>
      <c r="E67" s="1">
        <f>'grid and decimal'!R57</f>
        <v>0.42857142857142855</v>
      </c>
      <c r="F67" s="1">
        <f>'grid and decimal'!S57</f>
        <v>1</v>
      </c>
      <c r="G67" s="1">
        <f>'grid and decimal'!T57</f>
        <v>0.25</v>
      </c>
      <c r="H67" s="1">
        <f>'grid and decimal'!U57</f>
        <v>0.1111111111111111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1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1.5</v>
      </c>
      <c r="F68" s="1">
        <f>'grid and decimal'!S58</f>
        <v>2.3333333333333335</v>
      </c>
      <c r="G68" s="1">
        <f>'grid and decimal'!T58</f>
        <v>1.5</v>
      </c>
      <c r="H68" s="1">
        <f>'grid and decimal'!U58</f>
        <v>1</v>
      </c>
      <c r="I68" s="1">
        <f>'grid and decimal'!V58</f>
        <v>1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1</v>
      </c>
      <c r="S68" s="1">
        <f t="shared" si="32"/>
        <v>0</v>
      </c>
      <c r="T68" s="1">
        <f t="shared" si="32"/>
        <v>1</v>
      </c>
      <c r="U68" s="1">
        <f t="shared" si="32"/>
        <v>1</v>
      </c>
      <c r="V68" s="1">
        <f t="shared" si="32"/>
        <v>1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1.5</v>
      </c>
      <c r="G69" s="1">
        <f>'grid and decimal'!T59</f>
        <v>1.5</v>
      </c>
      <c r="H69" s="1">
        <f>'grid and decimal'!U59</f>
        <v>0.42857142857142855</v>
      </c>
      <c r="I69" s="1">
        <f>'grid and decimal'!V59</f>
        <v>1</v>
      </c>
      <c r="J69" s="1">
        <f>'grid and decimal'!W59</f>
        <v>0.25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1</v>
      </c>
      <c r="T69" s="1">
        <f t="shared" si="34"/>
        <v>1</v>
      </c>
      <c r="U69" s="1">
        <f t="shared" si="34"/>
        <v>1</v>
      </c>
      <c r="V69" s="1">
        <f t="shared" si="34"/>
        <v>1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0.42857142857142855</v>
      </c>
      <c r="H70" s="1">
        <f>'grid and decimal'!U60</f>
        <v>0.25</v>
      </c>
      <c r="I70" s="1">
        <f>'grid and decimal'!V60</f>
        <v>0.1111111111111111</v>
      </c>
      <c r="J70" s="1">
        <f>'grid and decimal'!W60</f>
        <v>0.1111111111111111</v>
      </c>
      <c r="K70" s="1">
        <f>'grid and decimal'!X60</f>
        <v>0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1</v>
      </c>
      <c r="I71" s="1">
        <f>'grid and decimal'!V61</f>
        <v>0.42857142857142855</v>
      </c>
      <c r="J71" s="1">
        <f>'grid and decimal'!W61</f>
        <v>0.25</v>
      </c>
      <c r="K71" s="1">
        <f>'grid and decimal'!X61</f>
        <v>-9.0909090909090912E-2</v>
      </c>
      <c r="L71" s="1">
        <f>'grid and decimal'!Y61</f>
        <v>0.25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1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1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0.1111111111111111</v>
      </c>
      <c r="J72" s="1">
        <f>'grid and decimal'!W62</f>
        <v>1</v>
      </c>
      <c r="K72" s="1">
        <f>'grid and decimal'!X62</f>
        <v>0.1111111111111111</v>
      </c>
      <c r="L72" s="1">
        <f>'grid and decimal'!Y62</f>
        <v>1</v>
      </c>
      <c r="N72" s="1" t="s">
        <v>6</v>
      </c>
      <c r="O72" s="1">
        <f t="shared" si="29"/>
        <v>1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1</v>
      </c>
      <c r="X72" s="1">
        <f t="shared" si="40"/>
        <v>1</v>
      </c>
      <c r="Y72" s="1">
        <f t="shared" si="40"/>
        <v>1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0.1111111111111111</v>
      </c>
      <c r="C73" s="1">
        <f>'grid and decimal'!P63</f>
        <v>1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0.1111111111111111</v>
      </c>
      <c r="K73" s="1">
        <f>'grid and decimal'!X63</f>
        <v>0</v>
      </c>
      <c r="L73" s="1">
        <f>'grid and decimal'!Y63</f>
        <v>0.25</v>
      </c>
      <c r="N73" s="1" t="s">
        <v>7</v>
      </c>
      <c r="O73" s="1">
        <f t="shared" si="29"/>
        <v>1</v>
      </c>
      <c r="P73" s="1">
        <f t="shared" si="31"/>
        <v>1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0.25</v>
      </c>
      <c r="C74" s="1">
        <f>'grid and decimal'!P64</f>
        <v>1.5</v>
      </c>
      <c r="D74" s="1">
        <f>'grid and decimal'!Q64</f>
        <v>0.1111111111111111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</v>
      </c>
      <c r="L74" s="1">
        <f>'grid and decimal'!Y64</f>
        <v>9</v>
      </c>
      <c r="N74" s="1" t="s">
        <v>8</v>
      </c>
      <c r="O74" s="1">
        <f t="shared" si="29"/>
        <v>1</v>
      </c>
      <c r="P74" s="1">
        <f t="shared" si="31"/>
        <v>1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0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1.5</v>
      </c>
      <c r="C75" s="1">
        <f>'grid and decimal'!P65</f>
        <v>2.3333333333333335</v>
      </c>
      <c r="D75" s="1">
        <f>'grid and decimal'!Q65</f>
        <v>2.3333333333333335</v>
      </c>
      <c r="E75" s="1">
        <f>'grid and decimal'!R65</f>
        <v>2.3333333333333335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1.5</v>
      </c>
      <c r="N75" s="1" t="s">
        <v>9</v>
      </c>
      <c r="O75" s="1">
        <f t="shared" si="29"/>
        <v>1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1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1</v>
      </c>
      <c r="C76" s="1">
        <f>'grid and decimal'!P66</f>
        <v>1</v>
      </c>
      <c r="D76" s="1">
        <f>'grid and decimal'!Q66</f>
        <v>0.25</v>
      </c>
      <c r="E76" s="1">
        <f>'grid and decimal'!R66</f>
        <v>1</v>
      </c>
      <c r="F76" s="1">
        <f>'grid and decimal'!S66</f>
        <v>1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1</v>
      </c>
      <c r="P76" s="1">
        <f t="shared" si="31"/>
        <v>1</v>
      </c>
      <c r="Q76" s="1">
        <f t="shared" si="33"/>
        <v>1</v>
      </c>
      <c r="R76" s="1">
        <f t="shared" si="35"/>
        <v>1</v>
      </c>
      <c r="S76" s="1">
        <f t="shared" si="37"/>
        <v>1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45.5</v>
      </c>
      <c r="AA78" s="1" t="s">
        <v>1544</v>
      </c>
    </row>
    <row r="79" spans="1:27" ht="15.75" customHeight="1" x14ac:dyDescent="0.25">
      <c r="Z79" s="1">
        <f>Z78/Z77</f>
        <v>0.82727272727272727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1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ht="15" customHeight="1" x14ac:dyDescent="0.25">
      <c r="A1" t="s">
        <v>1588</v>
      </c>
    </row>
    <row r="2" spans="1:42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P2" s="1">
        <v>4</v>
      </c>
      <c r="Q2" s="1" t="s">
        <v>0</v>
      </c>
      <c r="R2" s="1" t="s">
        <v>1</v>
      </c>
      <c r="S2" s="1" t="s">
        <v>2</v>
      </c>
      <c r="T2" s="1" t="s">
        <v>3</v>
      </c>
      <c r="AE2" s="1">
        <v>4</v>
      </c>
      <c r="AF2" s="1" t="s">
        <v>1546</v>
      </c>
      <c r="AG2" s="1" t="s">
        <v>1547</v>
      </c>
      <c r="AH2" s="1" t="s">
        <v>1548</v>
      </c>
      <c r="AI2" s="1" t="s">
        <v>1549</v>
      </c>
    </row>
    <row r="3" spans="1:42" x14ac:dyDescent="0.25">
      <c r="A3" s="1" t="s">
        <v>0</v>
      </c>
      <c r="B3" s="1">
        <f>'Rank and Inconsistency'!B4</f>
        <v>0.22499999999999998</v>
      </c>
      <c r="C3" s="1">
        <f>'Rank and Inconsistency'!C4</f>
        <v>0.52500000000000002</v>
      </c>
      <c r="D3" s="1">
        <f>'Rank and Inconsistency'!D4</f>
        <v>0.22499999999999998</v>
      </c>
      <c r="E3" s="1">
        <f>'Rank and Inconsistency'!E4</f>
        <v>2.4999999999999998E-2</v>
      </c>
      <c r="Q3" s="1">
        <f t="shared" ref="Q3:T3" si="0">(B3-$M$14)/$M$15</f>
        <v>-0.10855082517766385</v>
      </c>
      <c r="R3" s="1">
        <f t="shared" si="0"/>
        <v>1.1940590769543014</v>
      </c>
      <c r="S3" s="1">
        <f t="shared" si="0"/>
        <v>-0.10855082517766385</v>
      </c>
      <c r="T3" s="1">
        <f t="shared" si="0"/>
        <v>-0.97695742659897378</v>
      </c>
      <c r="AE3" s="1" t="s">
        <v>0</v>
      </c>
      <c r="AF3" s="1">
        <f t="shared" ref="AF3:AP3" si="1">IF(Q3&lt;1,0,(((Q3)-1)))</f>
        <v>0</v>
      </c>
      <c r="AG3" s="1">
        <f t="shared" si="1"/>
        <v>0.19405907695430136</v>
      </c>
      <c r="AH3" s="1">
        <f t="shared" si="1"/>
        <v>0</v>
      </c>
      <c r="AI3" s="1">
        <f t="shared" si="1"/>
        <v>0</v>
      </c>
      <c r="AJ3" s="1">
        <f t="shared" si="1"/>
        <v>0</v>
      </c>
      <c r="AK3" s="1">
        <f t="shared" si="1"/>
        <v>0</v>
      </c>
      <c r="AL3" s="1">
        <f t="shared" si="1"/>
        <v>0</v>
      </c>
      <c r="AM3" s="1">
        <f t="shared" si="1"/>
        <v>0</v>
      </c>
      <c r="AN3" s="1">
        <f t="shared" si="1"/>
        <v>0</v>
      </c>
      <c r="AO3" s="1">
        <f t="shared" si="1"/>
        <v>0</v>
      </c>
      <c r="AP3" s="1">
        <f t="shared" si="1"/>
        <v>0</v>
      </c>
    </row>
    <row r="4" spans="1:42" x14ac:dyDescent="0.25">
      <c r="A4" s="1" t="s">
        <v>1</v>
      </c>
      <c r="B4" s="1">
        <f>'Rank and Inconsistency'!B5</f>
        <v>9.0909090909090898E-2</v>
      </c>
      <c r="C4" s="1">
        <f>'Rank and Inconsistency'!C5</f>
        <v>0.81818181818181812</v>
      </c>
      <c r="D4" s="1">
        <f>'Rank and Inconsistency'!D5</f>
        <v>9.0909090909090898E-2</v>
      </c>
      <c r="E4" s="1">
        <f>'Rank and Inconsistency'!E5</f>
        <v>0</v>
      </c>
      <c r="Q4" s="1">
        <f t="shared" ref="Q4:T4" si="2">(B4-$M$14)/$M$15</f>
        <v>-0.6907779784033149</v>
      </c>
      <c r="R4" s="1">
        <f t="shared" si="2"/>
        <v>2.4670642085832668</v>
      </c>
      <c r="S4" s="1">
        <f t="shared" si="2"/>
        <v>-0.6907779784033149</v>
      </c>
      <c r="T4" s="1">
        <f t="shared" si="2"/>
        <v>-1.0855082517766375</v>
      </c>
      <c r="AE4" s="1" t="s">
        <v>1</v>
      </c>
      <c r="AF4" s="1">
        <f t="shared" ref="AF4:AP4" si="3">IF(Q4&lt;1,0,(((Q4)-1)))</f>
        <v>0</v>
      </c>
      <c r="AG4" s="1">
        <f t="shared" si="3"/>
        <v>1.4670642085832668</v>
      </c>
      <c r="AH4" s="1">
        <f t="shared" si="3"/>
        <v>0</v>
      </c>
      <c r="AI4" s="1">
        <f t="shared" si="3"/>
        <v>0</v>
      </c>
      <c r="AJ4" s="1">
        <f t="shared" si="3"/>
        <v>0</v>
      </c>
      <c r="AK4" s="1">
        <f t="shared" si="3"/>
        <v>0</v>
      </c>
      <c r="AL4" s="1">
        <f t="shared" si="3"/>
        <v>0</v>
      </c>
      <c r="AM4" s="1">
        <f t="shared" si="3"/>
        <v>0</v>
      </c>
      <c r="AN4" s="1">
        <f t="shared" si="3"/>
        <v>0</v>
      </c>
      <c r="AO4" s="1">
        <f t="shared" si="3"/>
        <v>0</v>
      </c>
      <c r="AP4" s="1">
        <f t="shared" si="3"/>
        <v>0</v>
      </c>
    </row>
    <row r="5" spans="1:42" x14ac:dyDescent="0.25">
      <c r="A5" s="1" t="s">
        <v>2</v>
      </c>
      <c r="B5" s="1">
        <f>'Rank and Inconsistency'!B6</f>
        <v>0.10682492581602374</v>
      </c>
      <c r="C5" s="1">
        <f>'Rank and Inconsistency'!C6</f>
        <v>0.58160237388724045</v>
      </c>
      <c r="D5" s="1">
        <f>'Rank and Inconsistency'!D6</f>
        <v>0.24925816023738873</v>
      </c>
      <c r="E5" s="1">
        <f>'Rank and Inconsistency'!E6</f>
        <v>6.2314540059347182E-2</v>
      </c>
      <c r="Q5" s="1">
        <f t="shared" ref="Q5:T5" si="4">(B5-$M$14)/$M$15</f>
        <v>-0.62167089790175389</v>
      </c>
      <c r="R5" s="1">
        <f t="shared" si="4"/>
        <v>1.4398284526532852</v>
      </c>
      <c r="S5" s="1">
        <f t="shared" si="4"/>
        <v>-3.2210927352422387E-3</v>
      </c>
      <c r="T5" s="1">
        <f t="shared" si="4"/>
        <v>-0.81493646201628878</v>
      </c>
      <c r="AE5" s="1" t="s">
        <v>2</v>
      </c>
      <c r="AF5" s="1">
        <f t="shared" ref="AF5:AP5" si="5">IF(Q5&lt;1,0,(((Q5)-1)))</f>
        <v>0</v>
      </c>
      <c r="AG5" s="1">
        <f t="shared" si="5"/>
        <v>0.43982845265328518</v>
      </c>
      <c r="AH5" s="1">
        <f t="shared" si="5"/>
        <v>0</v>
      </c>
      <c r="AI5" s="1">
        <f t="shared" si="5"/>
        <v>0</v>
      </c>
      <c r="AJ5" s="1">
        <f t="shared" si="5"/>
        <v>0</v>
      </c>
      <c r="AK5" s="1">
        <f t="shared" si="5"/>
        <v>0</v>
      </c>
      <c r="AL5" s="1">
        <f t="shared" si="5"/>
        <v>0</v>
      </c>
      <c r="AM5" s="1">
        <f t="shared" si="5"/>
        <v>0</v>
      </c>
      <c r="AN5" s="1">
        <f t="shared" si="5"/>
        <v>0</v>
      </c>
      <c r="AO5" s="1">
        <f t="shared" si="5"/>
        <v>0</v>
      </c>
      <c r="AP5" s="1">
        <f t="shared" si="5"/>
        <v>0</v>
      </c>
    </row>
    <row r="6" spans="1:42" x14ac:dyDescent="0.25">
      <c r="A6" s="1" t="s">
        <v>3</v>
      </c>
      <c r="B6" s="1">
        <f>'Rank and Inconsistency'!B7</f>
        <v>0.26415094339622641</v>
      </c>
      <c r="C6" s="1">
        <f>'Rank and Inconsistency'!C7</f>
        <v>0.45283018867924524</v>
      </c>
      <c r="D6" s="1">
        <f>'Rank and Inconsistency'!D7</f>
        <v>0.16981132075471697</v>
      </c>
      <c r="E6" s="1">
        <f>'Rank and Inconsistency'!E7</f>
        <v>0.11320754716981131</v>
      </c>
      <c r="Q6" s="1">
        <f t="shared" ref="Q6:T6" si="6">(B6-$M$14)/$M$15</f>
        <v>6.1443863308111545E-2</v>
      </c>
      <c r="R6" s="1">
        <f t="shared" si="6"/>
        <v>0.88069537408293208</v>
      </c>
      <c r="S6" s="1">
        <f t="shared" si="6"/>
        <v>-0.34818189207929889</v>
      </c>
      <c r="T6" s="1">
        <f t="shared" si="6"/>
        <v>-0.59395734531174516</v>
      </c>
      <c r="AE6" s="1" t="s">
        <v>3</v>
      </c>
      <c r="AF6" s="1">
        <f t="shared" ref="AF6:AP6" si="7">IF(Q6&lt;1,0,(((Q6)-1)))</f>
        <v>0</v>
      </c>
      <c r="AG6" s="1">
        <f t="shared" si="7"/>
        <v>0</v>
      </c>
      <c r="AH6" s="1">
        <f t="shared" si="7"/>
        <v>0</v>
      </c>
      <c r="AI6" s="1">
        <f t="shared" si="7"/>
        <v>0</v>
      </c>
      <c r="AJ6" s="1">
        <f t="shared" si="7"/>
        <v>0</v>
      </c>
      <c r="AK6" s="1">
        <f t="shared" si="7"/>
        <v>0</v>
      </c>
      <c r="AL6" s="1">
        <f t="shared" si="7"/>
        <v>0</v>
      </c>
      <c r="AM6" s="1">
        <f t="shared" si="7"/>
        <v>0</v>
      </c>
      <c r="AN6" s="1">
        <f t="shared" si="7"/>
        <v>0</v>
      </c>
      <c r="AO6" s="1">
        <f t="shared" si="7"/>
        <v>0</v>
      </c>
      <c r="AP6" s="1">
        <f t="shared" si="7"/>
        <v>0</v>
      </c>
    </row>
    <row r="7" spans="1:42" x14ac:dyDescent="0.25">
      <c r="AB7" s="24"/>
      <c r="AF7" s="1">
        <f t="shared" ref="AF7:AP7" si="8">IF(Q7&lt;1,0,(((Q7)-1)))</f>
        <v>0</v>
      </c>
      <c r="AG7" s="1">
        <f t="shared" si="8"/>
        <v>0</v>
      </c>
      <c r="AH7" s="1">
        <f t="shared" si="8"/>
        <v>0</v>
      </c>
      <c r="AI7" s="1">
        <f t="shared" si="8"/>
        <v>0</v>
      </c>
      <c r="AJ7" s="1">
        <f t="shared" si="8"/>
        <v>0</v>
      </c>
      <c r="AK7" s="1">
        <f t="shared" si="8"/>
        <v>0</v>
      </c>
      <c r="AL7" s="1">
        <f t="shared" si="8"/>
        <v>0</v>
      </c>
      <c r="AM7" s="1">
        <f t="shared" si="8"/>
        <v>0</v>
      </c>
      <c r="AN7" s="1">
        <f t="shared" si="8"/>
        <v>0</v>
      </c>
      <c r="AO7" s="1">
        <f t="shared" si="8"/>
        <v>0</v>
      </c>
      <c r="AP7" s="1">
        <f t="shared" si="8"/>
        <v>0</v>
      </c>
    </row>
    <row r="8" spans="1:42" x14ac:dyDescent="0.25">
      <c r="AF8" s="1">
        <f t="shared" ref="AF8:AP8" si="9">IF(Q8&lt;1,0,(((Q8)-1)))</f>
        <v>0</v>
      </c>
      <c r="AG8" s="1">
        <f t="shared" si="9"/>
        <v>0</v>
      </c>
      <c r="AH8" s="1">
        <f t="shared" si="9"/>
        <v>0</v>
      </c>
      <c r="AI8" s="1">
        <f t="shared" si="9"/>
        <v>0</v>
      </c>
      <c r="AJ8" s="1">
        <f t="shared" si="9"/>
        <v>0</v>
      </c>
      <c r="AK8" s="1">
        <f t="shared" si="9"/>
        <v>0</v>
      </c>
      <c r="AL8" s="1">
        <f t="shared" si="9"/>
        <v>0</v>
      </c>
      <c r="AM8" s="1">
        <f t="shared" si="9"/>
        <v>0</v>
      </c>
      <c r="AN8" s="1">
        <f t="shared" si="9"/>
        <v>0</v>
      </c>
      <c r="AO8" s="1">
        <f t="shared" si="9"/>
        <v>0</v>
      </c>
      <c r="AP8" s="1">
        <f t="shared" si="9"/>
        <v>0</v>
      </c>
    </row>
    <row r="9" spans="1:42" x14ac:dyDescent="0.25">
      <c r="AF9" s="1">
        <f t="shared" ref="AF9:AP9" si="10">IF(Q9&lt;1,0,(((Q9)-1)))</f>
        <v>0</v>
      </c>
      <c r="AG9" s="1">
        <f t="shared" si="10"/>
        <v>0</v>
      </c>
      <c r="AH9" s="1">
        <f t="shared" si="10"/>
        <v>0</v>
      </c>
      <c r="AI9" s="1">
        <f t="shared" si="10"/>
        <v>0</v>
      </c>
      <c r="AJ9" s="1">
        <f t="shared" si="10"/>
        <v>0</v>
      </c>
      <c r="AK9" s="1">
        <f t="shared" si="10"/>
        <v>0</v>
      </c>
      <c r="AL9" s="1">
        <f t="shared" si="10"/>
        <v>0</v>
      </c>
      <c r="AM9" s="1">
        <f t="shared" si="10"/>
        <v>0</v>
      </c>
      <c r="AN9" s="1">
        <f t="shared" si="10"/>
        <v>0</v>
      </c>
      <c r="AO9" s="1">
        <f t="shared" si="10"/>
        <v>0</v>
      </c>
      <c r="AP9" s="1">
        <f t="shared" si="10"/>
        <v>0</v>
      </c>
    </row>
    <row r="10" spans="1:42" x14ac:dyDescent="0.25">
      <c r="AF10" s="1">
        <f t="shared" ref="AF10:AP10" si="11">IF(Q10&lt;1,0,(((Q10)-1)))</f>
        <v>0</v>
      </c>
      <c r="AG10" s="1">
        <f t="shared" si="11"/>
        <v>0</v>
      </c>
      <c r="AH10" s="1">
        <f t="shared" si="11"/>
        <v>0</v>
      </c>
      <c r="AI10" s="1">
        <f t="shared" si="11"/>
        <v>0</v>
      </c>
      <c r="AJ10" s="1">
        <f t="shared" si="11"/>
        <v>0</v>
      </c>
      <c r="AK10" s="1">
        <f t="shared" si="11"/>
        <v>0</v>
      </c>
      <c r="AL10" s="1">
        <f t="shared" si="11"/>
        <v>0</v>
      </c>
      <c r="AM10" s="1">
        <f t="shared" si="11"/>
        <v>0</v>
      </c>
      <c r="AN10" s="1">
        <f t="shared" si="11"/>
        <v>0</v>
      </c>
      <c r="AO10" s="1">
        <f t="shared" si="11"/>
        <v>0</v>
      </c>
      <c r="AP10" s="1">
        <f t="shared" si="11"/>
        <v>0</v>
      </c>
    </row>
    <row r="11" spans="1:42" x14ac:dyDescent="0.25">
      <c r="AF11" s="1">
        <f t="shared" ref="AF11:AP11" si="12">IF(Q11&lt;1,0,(((Q11)-1)))</f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2"/>
        <v>0</v>
      </c>
      <c r="AL11" s="1">
        <f t="shared" si="12"/>
        <v>0</v>
      </c>
      <c r="AM11" s="1">
        <f t="shared" si="12"/>
        <v>0</v>
      </c>
      <c r="AN11" s="1">
        <f t="shared" si="12"/>
        <v>0</v>
      </c>
      <c r="AO11" s="1">
        <f t="shared" si="12"/>
        <v>0</v>
      </c>
      <c r="AP11" s="1">
        <f t="shared" si="12"/>
        <v>0</v>
      </c>
    </row>
    <row r="12" spans="1:42" x14ac:dyDescent="0.25">
      <c r="AF12" s="1">
        <f t="shared" ref="AF12:AP12" si="13">IF(Q12&lt;1,0,(((Q12)-1)))</f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 t="shared" si="13"/>
        <v>0</v>
      </c>
    </row>
    <row r="13" spans="1:42" x14ac:dyDescent="0.25">
      <c r="AB13" s="25">
        <f>SUM(Q3:AA13)</f>
        <v>0</v>
      </c>
      <c r="AC13" s="1" t="s">
        <v>1550</v>
      </c>
      <c r="AF13" s="1">
        <f t="shared" ref="AF13:AP13" si="14">IF(Q13&lt;1,0,(((Q13)-1)))</f>
        <v>0</v>
      </c>
      <c r="AG13" s="1">
        <f t="shared" si="14"/>
        <v>0</v>
      </c>
      <c r="AH13" s="1">
        <f t="shared" si="14"/>
        <v>0</v>
      </c>
      <c r="AI13" s="1">
        <f t="shared" si="14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4"/>
        <v>0</v>
      </c>
      <c r="AN13" s="1">
        <f t="shared" si="14"/>
        <v>0</v>
      </c>
      <c r="AO13" s="1">
        <f t="shared" si="14"/>
        <v>0</v>
      </c>
      <c r="AP13" s="1">
        <f t="shared" si="14"/>
        <v>0</v>
      </c>
    </row>
    <row r="14" spans="1:42" x14ac:dyDescent="0.25">
      <c r="M14" s="1">
        <f>AVERAGE(B3:L13)</f>
        <v>0.25</v>
      </c>
      <c r="N14" s="1" t="s">
        <v>1589</v>
      </c>
    </row>
    <row r="15" spans="1:42" x14ac:dyDescent="0.25">
      <c r="M15" s="1">
        <f>STDEV(B3:L13)</f>
        <v>0.23030686279061277</v>
      </c>
      <c r="N15" s="1" t="s">
        <v>1590</v>
      </c>
    </row>
    <row r="18" spans="1:42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P18" s="1">
        <v>5</v>
      </c>
      <c r="Q18" s="1" t="s">
        <v>0</v>
      </c>
      <c r="R18" s="1" t="s">
        <v>1</v>
      </c>
      <c r="S18" s="1" t="s">
        <v>2</v>
      </c>
      <c r="T18" s="1" t="s">
        <v>3</v>
      </c>
      <c r="U18" s="1" t="s">
        <v>4</v>
      </c>
      <c r="AE18" s="1">
        <v>5</v>
      </c>
      <c r="AF18" s="1" t="s">
        <v>1551</v>
      </c>
      <c r="AG18" s="1" t="s">
        <v>1552</v>
      </c>
      <c r="AH18" s="1" t="s">
        <v>1553</v>
      </c>
      <c r="AI18" s="1" t="s">
        <v>1554</v>
      </c>
      <c r="AJ18" s="1" t="s">
        <v>1555</v>
      </c>
    </row>
    <row r="19" spans="1:42" x14ac:dyDescent="0.25">
      <c r="A19" s="1" t="s">
        <v>0</v>
      </c>
      <c r="B19" s="1">
        <f>'Rank and Inconsistency'!B20</f>
        <v>0.26666666666666666</v>
      </c>
      <c r="C19" s="1">
        <f>'Rank and Inconsistency'!C20</f>
        <v>0</v>
      </c>
      <c r="D19" s="1">
        <f>'Rank and Inconsistency'!D20</f>
        <v>0.4</v>
      </c>
      <c r="E19" s="1">
        <f>'Rank and Inconsistency'!E20</f>
        <v>0.26666666666666666</v>
      </c>
      <c r="F19" s="1">
        <f>'Rank and Inconsistency'!F20</f>
        <v>6.6666666666666666E-2</v>
      </c>
      <c r="Q19" s="1">
        <f t="shared" ref="Q19:U19" si="15">(B19-$M$30)/$M$31</f>
        <v>0.4343899733107543</v>
      </c>
      <c r="R19" s="1">
        <f t="shared" si="15"/>
        <v>-1.3031699199322633</v>
      </c>
      <c r="S19" s="1">
        <f t="shared" si="15"/>
        <v>1.3031699199322633</v>
      </c>
      <c r="T19" s="1">
        <f t="shared" si="15"/>
        <v>0.4343899733107543</v>
      </c>
      <c r="U19" s="1">
        <f t="shared" si="15"/>
        <v>-0.86877994662150893</v>
      </c>
      <c r="AE19" s="1" t="s">
        <v>0</v>
      </c>
      <c r="AF19" s="1">
        <f t="shared" ref="AF19:AP19" si="16">IF(Q19&lt;1,0,(((Q19)-1)))</f>
        <v>0</v>
      </c>
      <c r="AG19" s="1">
        <f t="shared" si="16"/>
        <v>0</v>
      </c>
      <c r="AH19" s="1">
        <f t="shared" si="16"/>
        <v>0.30316991993226328</v>
      </c>
      <c r="AI19" s="1">
        <f t="shared" si="16"/>
        <v>0</v>
      </c>
      <c r="AJ19" s="1">
        <f t="shared" si="16"/>
        <v>0</v>
      </c>
      <c r="AK19" s="1">
        <f t="shared" si="16"/>
        <v>0</v>
      </c>
      <c r="AL19" s="1">
        <f t="shared" si="16"/>
        <v>0</v>
      </c>
      <c r="AM19" s="1">
        <f t="shared" si="16"/>
        <v>0</v>
      </c>
      <c r="AN19" s="1">
        <f t="shared" si="16"/>
        <v>0</v>
      </c>
      <c r="AO19" s="1">
        <f t="shared" si="16"/>
        <v>0</v>
      </c>
      <c r="AP19" s="1">
        <f t="shared" si="16"/>
        <v>0</v>
      </c>
    </row>
    <row r="20" spans="1:42" x14ac:dyDescent="0.25">
      <c r="A20" s="1" t="s">
        <v>1</v>
      </c>
      <c r="B20" s="1">
        <f>'Rank and Inconsistency'!B21</f>
        <v>0.5161290322580645</v>
      </c>
      <c r="C20" s="1">
        <f>'Rank and Inconsistency'!C21</f>
        <v>0.12903225806451613</v>
      </c>
      <c r="D20" s="1">
        <f>'Rank and Inconsistency'!D21</f>
        <v>0.19354838709677419</v>
      </c>
      <c r="E20" s="1">
        <f>'Rank and Inconsistency'!E21</f>
        <v>0.12903225806451613</v>
      </c>
      <c r="F20" s="1">
        <f>'Rank and Inconsistency'!F21</f>
        <v>3.2258064516129031E-2</v>
      </c>
      <c r="Q20" s="1">
        <f t="shared" ref="Q20:U20" si="17">(B20-$M$30)/$M$31</f>
        <v>2.0598492282800285</v>
      </c>
      <c r="R20" s="1">
        <f t="shared" si="17"/>
        <v>-0.46241513287919023</v>
      </c>
      <c r="S20" s="1">
        <f t="shared" si="17"/>
        <v>-4.2037739352653758E-2</v>
      </c>
      <c r="T20" s="1">
        <f t="shared" si="17"/>
        <v>-0.46241513287919023</v>
      </c>
      <c r="U20" s="1">
        <f t="shared" si="17"/>
        <v>-1.092981223168995</v>
      </c>
      <c r="AE20" s="1" t="s">
        <v>1</v>
      </c>
      <c r="AF20" s="1">
        <f t="shared" ref="AF20:AP20" si="18">IF(Q20&lt;1,0,(((Q20)-1)))</f>
        <v>1.0598492282800285</v>
      </c>
      <c r="AG20" s="1">
        <f t="shared" si="18"/>
        <v>0</v>
      </c>
      <c r="AH20" s="1">
        <f t="shared" si="18"/>
        <v>0</v>
      </c>
      <c r="AI20" s="1">
        <f t="shared" si="18"/>
        <v>0</v>
      </c>
      <c r="AJ20" s="1">
        <f t="shared" si="18"/>
        <v>0</v>
      </c>
      <c r="AK20" s="1">
        <f t="shared" si="18"/>
        <v>0</v>
      </c>
      <c r="AL20" s="1">
        <f t="shared" si="18"/>
        <v>0</v>
      </c>
      <c r="AM20" s="1">
        <f t="shared" si="18"/>
        <v>0</v>
      </c>
      <c r="AN20" s="1">
        <f t="shared" si="18"/>
        <v>0</v>
      </c>
      <c r="AO20" s="1">
        <f t="shared" si="18"/>
        <v>0</v>
      </c>
      <c r="AP20" s="1">
        <f t="shared" si="18"/>
        <v>0</v>
      </c>
    </row>
    <row r="21" spans="1:42" x14ac:dyDescent="0.25">
      <c r="A21" s="1" t="s">
        <v>2</v>
      </c>
      <c r="B21" s="1">
        <f>'Rank and Inconsistency'!B22</f>
        <v>8.3333333333333329E-2</v>
      </c>
      <c r="C21" s="1">
        <f>'Rank and Inconsistency'!C22</f>
        <v>8.3333333333333329E-2</v>
      </c>
      <c r="D21" s="1">
        <f>'Rank and Inconsistency'!D22</f>
        <v>0.33333333333333331</v>
      </c>
      <c r="E21" s="1">
        <f>'Rank and Inconsistency'!E22</f>
        <v>0.5</v>
      </c>
      <c r="F21" s="1">
        <f>'Rank and Inconsistency'!F22</f>
        <v>0</v>
      </c>
      <c r="Q21" s="1">
        <f t="shared" ref="Q21:U21" si="19">(B21-$M$30)/$M$31</f>
        <v>-0.76018245329382028</v>
      </c>
      <c r="R21" s="1">
        <f t="shared" si="19"/>
        <v>-0.76018245329382028</v>
      </c>
      <c r="S21" s="1">
        <f t="shared" si="19"/>
        <v>0.86877994662150859</v>
      </c>
      <c r="T21" s="1">
        <f t="shared" si="19"/>
        <v>1.9547548798983947</v>
      </c>
      <c r="U21" s="1">
        <f t="shared" si="19"/>
        <v>-1.3031699199322633</v>
      </c>
      <c r="AE21" s="1" t="s">
        <v>2</v>
      </c>
      <c r="AF21" s="1">
        <f t="shared" ref="AF21:AP21" si="20">IF(Q21&lt;1,0,(((Q21)-1)))</f>
        <v>0</v>
      </c>
      <c r="AG21" s="1">
        <f t="shared" si="20"/>
        <v>0</v>
      </c>
      <c r="AH21" s="1">
        <f t="shared" si="20"/>
        <v>0</v>
      </c>
      <c r="AI21" s="1">
        <f t="shared" si="20"/>
        <v>0.95475487989839469</v>
      </c>
      <c r="AJ21" s="1">
        <f t="shared" si="20"/>
        <v>0</v>
      </c>
      <c r="AK21" s="1">
        <f t="shared" si="20"/>
        <v>0</v>
      </c>
      <c r="AL21" s="1">
        <f t="shared" si="20"/>
        <v>0</v>
      </c>
      <c r="AM21" s="1">
        <f t="shared" si="20"/>
        <v>0</v>
      </c>
      <c r="AN21" s="1">
        <f t="shared" si="20"/>
        <v>0</v>
      </c>
      <c r="AO21" s="1">
        <f t="shared" si="20"/>
        <v>0</v>
      </c>
      <c r="AP21" s="1">
        <f t="shared" si="20"/>
        <v>0</v>
      </c>
    </row>
    <row r="22" spans="1:42" ht="15.75" customHeight="1" x14ac:dyDescent="0.25">
      <c r="A22" s="1" t="s">
        <v>3</v>
      </c>
      <c r="B22" s="1">
        <f>'Rank and Inconsistency'!B23</f>
        <v>0.19320214669051877</v>
      </c>
      <c r="C22" s="1">
        <f>'Rank and Inconsistency'!C23</f>
        <v>0.19320214669051877</v>
      </c>
      <c r="D22" s="1">
        <f>'Rank and Inconsistency'!D23</f>
        <v>0.11270125223613595</v>
      </c>
      <c r="E22" s="1">
        <f>'Rank and Inconsistency'!E23</f>
        <v>0.45080500894454378</v>
      </c>
      <c r="F22" s="1">
        <f>'Rank and Inconsistency'!F23</f>
        <v>5.0089445438282643E-2</v>
      </c>
      <c r="Q22" s="1">
        <f t="shared" ref="Q22:U22" si="21">(B22-$M$30)/$M$31</f>
        <v>-4.4293789765139681E-2</v>
      </c>
      <c r="R22" s="1">
        <f t="shared" si="21"/>
        <v>-4.4293789765139681E-2</v>
      </c>
      <c r="S22" s="1">
        <f t="shared" si="21"/>
        <v>-0.56882551066810783</v>
      </c>
      <c r="T22" s="1">
        <f t="shared" si="21"/>
        <v>1.6342077171243583</v>
      </c>
      <c r="U22" s="1">
        <f t="shared" si="21"/>
        <v>-0.97679462692597196</v>
      </c>
      <c r="AE22" s="1" t="s">
        <v>3</v>
      </c>
      <c r="AF22" s="1">
        <f t="shared" ref="AF22:AP22" si="22">IF(Q22&lt;1,0,(((Q22)-1)))</f>
        <v>0</v>
      </c>
      <c r="AG22" s="1">
        <f t="shared" si="22"/>
        <v>0</v>
      </c>
      <c r="AH22" s="1">
        <f t="shared" si="22"/>
        <v>0</v>
      </c>
      <c r="AI22" s="1">
        <f t="shared" si="22"/>
        <v>0.63420771712435831</v>
      </c>
      <c r="AJ22" s="1">
        <f t="shared" si="22"/>
        <v>0</v>
      </c>
      <c r="AK22" s="1">
        <f t="shared" si="22"/>
        <v>0</v>
      </c>
      <c r="AL22" s="1">
        <f t="shared" si="22"/>
        <v>0</v>
      </c>
      <c r="AM22" s="1">
        <f t="shared" si="22"/>
        <v>0</v>
      </c>
      <c r="AN22" s="1">
        <f t="shared" si="22"/>
        <v>0</v>
      </c>
      <c r="AO22" s="1">
        <f t="shared" si="22"/>
        <v>0</v>
      </c>
      <c r="AP22" s="1">
        <f t="shared" si="22"/>
        <v>0</v>
      </c>
    </row>
    <row r="23" spans="1:42" ht="15.75" customHeight="1" x14ac:dyDescent="0.25">
      <c r="A23" s="1" t="s">
        <v>4</v>
      </c>
      <c r="B23" s="1">
        <f>'Rank and Inconsistency'!B24</f>
        <v>0.14516129032258063</v>
      </c>
      <c r="C23" s="1">
        <f>'Rank and Inconsistency'!C24</f>
        <v>0.14516129032258063</v>
      </c>
      <c r="D23" s="1">
        <f>'Rank and Inconsistency'!D24</f>
        <v>0.38709677419354838</v>
      </c>
      <c r="E23" s="1">
        <f>'Rank and Inconsistency'!E24</f>
        <v>0.22580645161290322</v>
      </c>
      <c r="F23" s="1">
        <f>'Rank and Inconsistency'!F24</f>
        <v>9.6774193548387094E-2</v>
      </c>
      <c r="Q23" s="1">
        <f t="shared" ref="Q23:U23" si="23">(B23-$M$30)/$M$31</f>
        <v>-0.35732078449755622</v>
      </c>
      <c r="R23" s="1">
        <f t="shared" si="23"/>
        <v>-0.35732078449755622</v>
      </c>
      <c r="S23" s="1">
        <f t="shared" si="23"/>
        <v>1.2190944412269558</v>
      </c>
      <c r="T23" s="1">
        <f t="shared" si="23"/>
        <v>0.16815095741061448</v>
      </c>
      <c r="U23" s="1">
        <f t="shared" si="23"/>
        <v>-0.67260382964245846</v>
      </c>
      <c r="AB23" s="24"/>
      <c r="AE23" s="1" t="s">
        <v>4</v>
      </c>
      <c r="AF23" s="1">
        <f t="shared" ref="AF23:AP23" si="24">IF(Q23&lt;1,0,(((Q23)-1)))</f>
        <v>0</v>
      </c>
      <c r="AG23" s="1">
        <f t="shared" si="24"/>
        <v>0</v>
      </c>
      <c r="AH23" s="1">
        <f t="shared" si="24"/>
        <v>0.21909444122695576</v>
      </c>
      <c r="AI23" s="1">
        <f t="shared" si="24"/>
        <v>0</v>
      </c>
      <c r="AJ23" s="1">
        <f t="shared" si="24"/>
        <v>0</v>
      </c>
      <c r="AK23" s="1">
        <f t="shared" si="24"/>
        <v>0</v>
      </c>
      <c r="AL23" s="1">
        <f t="shared" si="24"/>
        <v>0</v>
      </c>
      <c r="AM23" s="1">
        <f t="shared" si="24"/>
        <v>0</v>
      </c>
      <c r="AN23" s="1">
        <f t="shared" si="24"/>
        <v>0</v>
      </c>
      <c r="AO23" s="1">
        <f t="shared" si="24"/>
        <v>0</v>
      </c>
      <c r="AP23" s="1">
        <f t="shared" si="24"/>
        <v>0</v>
      </c>
    </row>
    <row r="24" spans="1:42" ht="15.75" customHeight="1" x14ac:dyDescent="0.25">
      <c r="AF24" s="1">
        <f t="shared" ref="AF24:AP24" si="25">IF(Q24&lt;1,0,(((Q24)-1)))</f>
        <v>0</v>
      </c>
      <c r="AG24" s="1">
        <f t="shared" si="25"/>
        <v>0</v>
      </c>
      <c r="AH24" s="1">
        <f t="shared" si="25"/>
        <v>0</v>
      </c>
      <c r="AI24" s="1">
        <f t="shared" si="25"/>
        <v>0</v>
      </c>
      <c r="AJ24" s="1">
        <f t="shared" si="25"/>
        <v>0</v>
      </c>
      <c r="AK24" s="1">
        <f t="shared" si="25"/>
        <v>0</v>
      </c>
      <c r="AL24" s="1">
        <f t="shared" si="25"/>
        <v>0</v>
      </c>
      <c r="AM24" s="1">
        <f t="shared" si="25"/>
        <v>0</v>
      </c>
      <c r="AN24" s="1">
        <f t="shared" si="25"/>
        <v>0</v>
      </c>
      <c r="AO24" s="1">
        <f t="shared" si="25"/>
        <v>0</v>
      </c>
      <c r="AP24" s="1">
        <f t="shared" si="25"/>
        <v>0</v>
      </c>
    </row>
    <row r="25" spans="1:42" ht="15.75" customHeight="1" x14ac:dyDescent="0.25">
      <c r="AF25" s="1">
        <f t="shared" ref="AF25:AP25" si="26">IF(Q25&lt;1,0,(((Q25)-1)))</f>
        <v>0</v>
      </c>
      <c r="AG25" s="1">
        <f t="shared" si="26"/>
        <v>0</v>
      </c>
      <c r="AH25" s="1">
        <f t="shared" si="26"/>
        <v>0</v>
      </c>
      <c r="AI25" s="1">
        <f t="shared" si="26"/>
        <v>0</v>
      </c>
      <c r="AJ25" s="1">
        <f t="shared" si="26"/>
        <v>0</v>
      </c>
      <c r="AK25" s="1">
        <f t="shared" si="26"/>
        <v>0</v>
      </c>
      <c r="AL25" s="1">
        <f t="shared" si="26"/>
        <v>0</v>
      </c>
      <c r="AM25" s="1">
        <f t="shared" si="26"/>
        <v>0</v>
      </c>
      <c r="AN25" s="1">
        <f t="shared" si="26"/>
        <v>0</v>
      </c>
      <c r="AO25" s="1">
        <f t="shared" si="26"/>
        <v>0</v>
      </c>
      <c r="AP25" s="1">
        <f t="shared" si="26"/>
        <v>0</v>
      </c>
    </row>
    <row r="26" spans="1:42" ht="15.75" customHeight="1" x14ac:dyDescent="0.25">
      <c r="AF26" s="1">
        <f t="shared" ref="AF26:AP26" si="27">IF(Q26&lt;1,0,(((Q26)-1)))</f>
        <v>0</v>
      </c>
      <c r="AG26" s="1">
        <f t="shared" si="27"/>
        <v>0</v>
      </c>
      <c r="AH26" s="1">
        <f t="shared" si="27"/>
        <v>0</v>
      </c>
      <c r="AI26" s="1">
        <f t="shared" si="27"/>
        <v>0</v>
      </c>
      <c r="AJ26" s="1">
        <f t="shared" si="27"/>
        <v>0</v>
      </c>
      <c r="AK26" s="1">
        <f t="shared" si="27"/>
        <v>0</v>
      </c>
      <c r="AL26" s="1">
        <f t="shared" si="27"/>
        <v>0</v>
      </c>
      <c r="AM26" s="1">
        <f t="shared" si="27"/>
        <v>0</v>
      </c>
      <c r="AN26" s="1">
        <f t="shared" si="27"/>
        <v>0</v>
      </c>
      <c r="AO26" s="1">
        <f t="shared" si="27"/>
        <v>0</v>
      </c>
      <c r="AP26" s="1">
        <f t="shared" si="27"/>
        <v>0</v>
      </c>
    </row>
    <row r="27" spans="1:42" ht="15.75" customHeight="1" x14ac:dyDescent="0.25">
      <c r="AF27" s="1">
        <f t="shared" ref="AF27:AP27" si="28">IF(Q27&lt;1,0,(((Q27)-1)))</f>
        <v>0</v>
      </c>
      <c r="AG27" s="1">
        <f t="shared" si="28"/>
        <v>0</v>
      </c>
      <c r="AH27" s="1">
        <f t="shared" si="28"/>
        <v>0</v>
      </c>
      <c r="AI27" s="1">
        <f t="shared" si="28"/>
        <v>0</v>
      </c>
      <c r="AJ27" s="1">
        <f t="shared" si="28"/>
        <v>0</v>
      </c>
      <c r="AK27" s="1">
        <f t="shared" si="28"/>
        <v>0</v>
      </c>
      <c r="AL27" s="1">
        <f t="shared" si="28"/>
        <v>0</v>
      </c>
      <c r="AM27" s="1">
        <f t="shared" si="28"/>
        <v>0</v>
      </c>
      <c r="AN27" s="1">
        <f t="shared" si="28"/>
        <v>0</v>
      </c>
      <c r="AO27" s="1">
        <f t="shared" si="28"/>
        <v>0</v>
      </c>
      <c r="AP27" s="1">
        <f t="shared" si="28"/>
        <v>0</v>
      </c>
    </row>
    <row r="28" spans="1:42" ht="15.75" customHeight="1" x14ac:dyDescent="0.25">
      <c r="AF28" s="1">
        <f t="shared" ref="AF28:AP28" si="29">IF(Q28&lt;1,0,(((Q28)-1)))</f>
        <v>0</v>
      </c>
      <c r="AG28" s="1">
        <f t="shared" si="29"/>
        <v>0</v>
      </c>
      <c r="AH28" s="1">
        <f t="shared" si="29"/>
        <v>0</v>
      </c>
      <c r="AI28" s="1">
        <f t="shared" si="29"/>
        <v>0</v>
      </c>
      <c r="AJ28" s="1">
        <f t="shared" si="29"/>
        <v>0</v>
      </c>
      <c r="AK28" s="1">
        <f t="shared" si="29"/>
        <v>0</v>
      </c>
      <c r="AL28" s="1">
        <f t="shared" si="29"/>
        <v>0</v>
      </c>
      <c r="AM28" s="1">
        <f t="shared" si="29"/>
        <v>0</v>
      </c>
      <c r="AN28" s="1">
        <f t="shared" si="29"/>
        <v>0</v>
      </c>
      <c r="AO28" s="1">
        <f t="shared" si="29"/>
        <v>0</v>
      </c>
      <c r="AP28" s="1">
        <f t="shared" si="29"/>
        <v>0</v>
      </c>
    </row>
    <row r="29" spans="1:42" ht="15.75" customHeight="1" x14ac:dyDescent="0.25">
      <c r="AB29" s="25">
        <f>SUM(Q19:AA29)</f>
        <v>-3.3306690738754696E-15</v>
      </c>
      <c r="AC29" s="1" t="s">
        <v>1550</v>
      </c>
      <c r="AF29" s="1">
        <f t="shared" ref="AF29:AP29" si="30">IF(Q29&lt;1,0,(((Q29)-1)))</f>
        <v>0</v>
      </c>
      <c r="AG29" s="1">
        <f t="shared" si="30"/>
        <v>0</v>
      </c>
      <c r="AH29" s="1">
        <f t="shared" si="30"/>
        <v>0</v>
      </c>
      <c r="AI29" s="1">
        <f t="shared" si="30"/>
        <v>0</v>
      </c>
      <c r="AJ29" s="1">
        <f t="shared" si="30"/>
        <v>0</v>
      </c>
      <c r="AK29" s="1">
        <f t="shared" si="30"/>
        <v>0</v>
      </c>
      <c r="AL29" s="1">
        <f t="shared" si="30"/>
        <v>0</v>
      </c>
      <c r="AM29" s="1">
        <f t="shared" si="30"/>
        <v>0</v>
      </c>
      <c r="AN29" s="1">
        <f t="shared" si="30"/>
        <v>0</v>
      </c>
      <c r="AO29" s="1">
        <f t="shared" si="30"/>
        <v>0</v>
      </c>
      <c r="AP29" s="1">
        <f t="shared" si="30"/>
        <v>0</v>
      </c>
    </row>
    <row r="30" spans="1:42" ht="15.75" customHeight="1" x14ac:dyDescent="0.25">
      <c r="M30" s="1">
        <f>AVERAGE(B19:L29)</f>
        <v>0.2</v>
      </c>
      <c r="N30" s="1" t="s">
        <v>1589</v>
      </c>
    </row>
    <row r="31" spans="1:42" ht="15.75" customHeight="1" x14ac:dyDescent="0.25">
      <c r="M31" s="1">
        <f>STDEV(B19:L29)</f>
        <v>0.15347192790514663</v>
      </c>
      <c r="N31" s="1" t="s">
        <v>1590</v>
      </c>
    </row>
    <row r="32" spans="1:42" ht="15.75" customHeight="1" x14ac:dyDescent="0.25"/>
    <row r="33" spans="1:42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P33" s="1">
        <v>6</v>
      </c>
      <c r="Q33" s="1" t="s">
        <v>0</v>
      </c>
      <c r="R33" s="1" t="s">
        <v>1</v>
      </c>
      <c r="S33" s="1" t="s">
        <v>2</v>
      </c>
      <c r="T33" s="1" t="s">
        <v>3</v>
      </c>
      <c r="U33" s="1" t="s">
        <v>4</v>
      </c>
      <c r="V33" s="1" t="s">
        <v>5</v>
      </c>
      <c r="AE33" s="1">
        <v>6</v>
      </c>
      <c r="AF33" s="1" t="s">
        <v>1556</v>
      </c>
      <c r="AG33" s="1" t="s">
        <v>1557</v>
      </c>
      <c r="AH33" s="1" t="s">
        <v>1558</v>
      </c>
      <c r="AI33" s="1" t="s">
        <v>1559</v>
      </c>
      <c r="AJ33" s="1" t="s">
        <v>1560</v>
      </c>
      <c r="AK33" s="1" t="s">
        <v>1561</v>
      </c>
    </row>
    <row r="34" spans="1:42" ht="15.75" customHeight="1" x14ac:dyDescent="0.25">
      <c r="A34" s="1" t="s">
        <v>0</v>
      </c>
      <c r="B34" s="1">
        <f>'Rank and Inconsistency'!B35</f>
        <v>0.21705426356589144</v>
      </c>
      <c r="C34" s="1">
        <f>'Rank and Inconsistency'!C35</f>
        <v>9.3023255813953473E-2</v>
      </c>
      <c r="D34" s="1">
        <f>'Rank and Inconsistency'!D35</f>
        <v>0.21705426356589144</v>
      </c>
      <c r="E34" s="1">
        <f>'Rank and Inconsistency'!E35</f>
        <v>0.32558139534883718</v>
      </c>
      <c r="F34" s="1">
        <f>'Rank and Inconsistency'!F35</f>
        <v>9.3023255813953473E-2</v>
      </c>
      <c r="G34" s="1">
        <f>'Rank and Inconsistency'!G35</f>
        <v>5.4263565891472861E-2</v>
      </c>
      <c r="Q34" s="1">
        <f t="shared" ref="Q34:V34" si="31">(B34-$M$46)/$M$47</f>
        <v>0.51144111577036966</v>
      </c>
      <c r="R34" s="1">
        <f t="shared" si="31"/>
        <v>-0.74749086151053923</v>
      </c>
      <c r="S34" s="1">
        <f t="shared" si="31"/>
        <v>0.51144111577036966</v>
      </c>
      <c r="T34" s="1">
        <f t="shared" si="31"/>
        <v>1.613006595891165</v>
      </c>
      <c r="U34" s="1">
        <f t="shared" si="31"/>
        <v>-0.74749086151053923</v>
      </c>
      <c r="V34" s="1">
        <f t="shared" si="31"/>
        <v>-1.1409071044108232</v>
      </c>
      <c r="AE34" s="1" t="s">
        <v>0</v>
      </c>
      <c r="AF34" s="1">
        <f t="shared" ref="AF34:AP34" si="32">IF(Q34&lt;1,0,(((Q34)-1)))</f>
        <v>0</v>
      </c>
      <c r="AG34" s="1">
        <f t="shared" si="32"/>
        <v>0</v>
      </c>
      <c r="AH34" s="1">
        <f t="shared" si="32"/>
        <v>0</v>
      </c>
      <c r="AI34" s="1">
        <f t="shared" si="32"/>
        <v>0.61300659589116502</v>
      </c>
      <c r="AJ34" s="1">
        <f t="shared" si="32"/>
        <v>0</v>
      </c>
      <c r="AK34" s="1">
        <f t="shared" si="32"/>
        <v>0</v>
      </c>
      <c r="AL34" s="1">
        <f t="shared" si="32"/>
        <v>0</v>
      </c>
      <c r="AM34" s="1">
        <f t="shared" si="32"/>
        <v>0</v>
      </c>
      <c r="AN34" s="1">
        <f t="shared" si="32"/>
        <v>0</v>
      </c>
      <c r="AO34" s="1">
        <f t="shared" si="32"/>
        <v>0</v>
      </c>
      <c r="AP34" s="1">
        <f t="shared" si="32"/>
        <v>0</v>
      </c>
    </row>
    <row r="35" spans="1:42" ht="15.75" customHeight="1" x14ac:dyDescent="0.25">
      <c r="A35" s="1" t="s">
        <v>1</v>
      </c>
      <c r="B35" s="1">
        <f>'Rank and Inconsistency'!B36</f>
        <v>0.21</v>
      </c>
      <c r="C35" s="1">
        <f>'Rank and Inconsistency'!C36</f>
        <v>0.21</v>
      </c>
      <c r="D35" s="1">
        <f>'Rank and Inconsistency'!D36</f>
        <v>0.13999999999999999</v>
      </c>
      <c r="E35" s="1">
        <f>'Rank and Inconsistency'!E36</f>
        <v>0.21</v>
      </c>
      <c r="F35" s="1">
        <f>'Rank and Inconsistency'!F36</f>
        <v>0.09</v>
      </c>
      <c r="G35" s="1">
        <f>'Rank and Inconsistency'!G36</f>
        <v>0.13999999999999999</v>
      </c>
      <c r="Q35" s="1">
        <f t="shared" ref="Q35:V35" si="33">(B35-$M$46)/$M$47</f>
        <v>0.43983935956251818</v>
      </c>
      <c r="R35" s="1">
        <f t="shared" si="33"/>
        <v>0.43983935956251818</v>
      </c>
      <c r="S35" s="1">
        <f t="shared" si="33"/>
        <v>-0.27067037511539493</v>
      </c>
      <c r="T35" s="1">
        <f t="shared" si="33"/>
        <v>0.43983935956251818</v>
      </c>
      <c r="U35" s="1">
        <f t="shared" si="33"/>
        <v>-0.77817732845676124</v>
      </c>
      <c r="V35" s="1">
        <f t="shared" si="33"/>
        <v>-0.27067037511539493</v>
      </c>
      <c r="AE35" s="1" t="s">
        <v>1</v>
      </c>
      <c r="AF35" s="1">
        <f t="shared" ref="AF35:AP35" si="34">IF(Q35&lt;1,0,(((Q35)-1)))</f>
        <v>0</v>
      </c>
      <c r="AG35" s="1">
        <f t="shared" si="34"/>
        <v>0</v>
      </c>
      <c r="AH35" s="1">
        <f t="shared" si="34"/>
        <v>0</v>
      </c>
      <c r="AI35" s="1">
        <f t="shared" si="34"/>
        <v>0</v>
      </c>
      <c r="AJ35" s="1">
        <f t="shared" si="34"/>
        <v>0</v>
      </c>
      <c r="AK35" s="1">
        <f t="shared" si="34"/>
        <v>0</v>
      </c>
      <c r="AL35" s="1">
        <f t="shared" si="34"/>
        <v>0</v>
      </c>
      <c r="AM35" s="1">
        <f t="shared" si="34"/>
        <v>0</v>
      </c>
      <c r="AN35" s="1">
        <f t="shared" si="34"/>
        <v>0</v>
      </c>
      <c r="AO35" s="1">
        <f t="shared" si="34"/>
        <v>0</v>
      </c>
      <c r="AP35" s="1">
        <f t="shared" si="34"/>
        <v>0</v>
      </c>
    </row>
    <row r="36" spans="1:42" ht="15.75" customHeight="1" x14ac:dyDescent="0.25">
      <c r="A36" s="1" t="s">
        <v>2</v>
      </c>
      <c r="B36" s="1">
        <f>'Rank and Inconsistency'!B37</f>
        <v>0.11226611226611227</v>
      </c>
      <c r="C36" s="1">
        <f>'Rank and Inconsistency'!C37</f>
        <v>0.17463617463617465</v>
      </c>
      <c r="D36" s="1">
        <f>'Rank and Inconsistency'!D37</f>
        <v>0.26195426195426197</v>
      </c>
      <c r="E36" s="1">
        <f>'Rank and Inconsistency'!E37</f>
        <v>0.39293139293139295</v>
      </c>
      <c r="F36" s="1">
        <f>'Rank and Inconsistency'!F37</f>
        <v>2.9106029106029108E-2</v>
      </c>
      <c r="G36" s="1">
        <f>'Rank and Inconsistency'!G37</f>
        <v>2.9106029106029108E-2</v>
      </c>
      <c r="Q36" s="1">
        <f t="shared" ref="Q36:V36" si="35">(B36-$M$46)/$M$47</f>
        <v>-0.5521731924781319</v>
      </c>
      <c r="R36" s="1">
        <f t="shared" si="35"/>
        <v>8.0891614184695343E-2</v>
      </c>
      <c r="S36" s="1">
        <f t="shared" si="35"/>
        <v>0.96718234351265342</v>
      </c>
      <c r="T36" s="1">
        <f t="shared" si="35"/>
        <v>2.2966184375045904</v>
      </c>
      <c r="U36" s="1">
        <f t="shared" si="35"/>
        <v>-1.3962596013619015</v>
      </c>
      <c r="V36" s="1">
        <f t="shared" si="35"/>
        <v>-1.3962596013619015</v>
      </c>
      <c r="AE36" s="1" t="s">
        <v>2</v>
      </c>
      <c r="AF36" s="1">
        <f t="shared" ref="AF36:AP36" si="36">IF(Q36&lt;1,0,(((Q36)-1)))</f>
        <v>0</v>
      </c>
      <c r="AG36" s="1">
        <f t="shared" si="36"/>
        <v>0</v>
      </c>
      <c r="AH36" s="1">
        <f t="shared" si="36"/>
        <v>0</v>
      </c>
      <c r="AI36" s="1">
        <f t="shared" si="36"/>
        <v>1.2966184375045904</v>
      </c>
      <c r="AJ36" s="1">
        <f t="shared" si="36"/>
        <v>0</v>
      </c>
      <c r="AK36" s="1">
        <f t="shared" si="36"/>
        <v>0</v>
      </c>
      <c r="AL36" s="1">
        <f t="shared" si="36"/>
        <v>0</v>
      </c>
      <c r="AM36" s="1">
        <f t="shared" si="36"/>
        <v>0</v>
      </c>
      <c r="AN36" s="1">
        <f t="shared" si="36"/>
        <v>0</v>
      </c>
      <c r="AO36" s="1">
        <f t="shared" si="36"/>
        <v>0</v>
      </c>
      <c r="AP36" s="1">
        <f t="shared" si="36"/>
        <v>0</v>
      </c>
    </row>
    <row r="37" spans="1:42" ht="15.75" customHeight="1" x14ac:dyDescent="0.25">
      <c r="A37" s="1" t="s">
        <v>3</v>
      </c>
      <c r="B37" s="1">
        <f>'Rank and Inconsistency'!B38</f>
        <v>0.10918544194107453</v>
      </c>
      <c r="C37" s="1">
        <f>'Rank and Inconsistency'!C38</f>
        <v>0.18717504332755633</v>
      </c>
      <c r="D37" s="1">
        <f>'Rank and Inconsistency'!D38</f>
        <v>0.10918544194107453</v>
      </c>
      <c r="E37" s="1">
        <f>'Rank and Inconsistency'!E38</f>
        <v>0.43674176776429813</v>
      </c>
      <c r="F37" s="1">
        <f>'Rank and Inconsistency'!F38</f>
        <v>4.852686308492201E-2</v>
      </c>
      <c r="G37" s="1">
        <f>'Rank and Inconsistency'!G38</f>
        <v>0.10918544194107453</v>
      </c>
      <c r="Q37" s="1">
        <f t="shared" ref="Q37:V37" si="37">(B37-$M$46)/$M$47</f>
        <v>-0.58344242469631313</v>
      </c>
      <c r="R37" s="1">
        <f t="shared" si="37"/>
        <v>0.20816287514290663</v>
      </c>
      <c r="S37" s="1">
        <f t="shared" si="37"/>
        <v>-0.58344242469631313</v>
      </c>
      <c r="T37" s="1">
        <f t="shared" si="37"/>
        <v>2.7412998346284105</v>
      </c>
      <c r="U37" s="1">
        <f t="shared" si="37"/>
        <v>-1.1991354356823729</v>
      </c>
      <c r="V37" s="1">
        <f t="shared" si="37"/>
        <v>-0.58344242469631313</v>
      </c>
      <c r="AE37" s="1" t="s">
        <v>3</v>
      </c>
      <c r="AF37" s="1">
        <f t="shared" ref="AF37:AP37" si="38">IF(Q37&lt;1,0,(((Q37)-1)))</f>
        <v>0</v>
      </c>
      <c r="AG37" s="1">
        <f t="shared" si="38"/>
        <v>0</v>
      </c>
      <c r="AH37" s="1">
        <f t="shared" si="38"/>
        <v>0</v>
      </c>
      <c r="AI37" s="1">
        <f t="shared" si="38"/>
        <v>1.7412998346284105</v>
      </c>
      <c r="AJ37" s="1">
        <f t="shared" si="38"/>
        <v>0</v>
      </c>
      <c r="AK37" s="1">
        <f t="shared" si="38"/>
        <v>0</v>
      </c>
      <c r="AL37" s="1">
        <f t="shared" si="38"/>
        <v>0</v>
      </c>
      <c r="AM37" s="1">
        <f t="shared" si="38"/>
        <v>0</v>
      </c>
      <c r="AN37" s="1">
        <f t="shared" si="38"/>
        <v>0</v>
      </c>
      <c r="AO37" s="1">
        <f t="shared" si="38"/>
        <v>0</v>
      </c>
      <c r="AP37" s="1">
        <f t="shared" si="38"/>
        <v>0</v>
      </c>
    </row>
    <row r="38" spans="1:42" ht="15.75" customHeight="1" x14ac:dyDescent="0.25">
      <c r="A38" s="1" t="s">
        <v>4</v>
      </c>
      <c r="B38" s="1">
        <f>'Rank and Inconsistency'!B39</f>
        <v>0.11538461538461536</v>
      </c>
      <c r="C38" s="1">
        <f>'Rank and Inconsistency'!C39</f>
        <v>0.11538461538461536</v>
      </c>
      <c r="D38" s="1">
        <f>'Rank and Inconsistency'!D39</f>
        <v>0.26923076923076922</v>
      </c>
      <c r="E38" s="1">
        <f>'Rank and Inconsistency'!E39</f>
        <v>0.26923076923076922</v>
      </c>
      <c r="F38" s="1">
        <f>'Rank and Inconsistency'!F39</f>
        <v>0.11538461538461536</v>
      </c>
      <c r="G38" s="1">
        <f>'Rank and Inconsistency'!G39</f>
        <v>0.11538461538461536</v>
      </c>
      <c r="Q38" s="1">
        <f t="shared" ref="Q38:V38" si="39">(B38-$M$46)/$M$47</f>
        <v>-0.52051995214499081</v>
      </c>
      <c r="R38" s="1">
        <f t="shared" si="39"/>
        <v>-0.52051995214499081</v>
      </c>
      <c r="S38" s="1">
        <f t="shared" si="39"/>
        <v>1.0410399042899829</v>
      </c>
      <c r="T38" s="1">
        <f t="shared" si="39"/>
        <v>1.0410399042899829</v>
      </c>
      <c r="U38" s="1">
        <f t="shared" si="39"/>
        <v>-0.52051995214499081</v>
      </c>
      <c r="V38" s="1">
        <f t="shared" si="39"/>
        <v>-0.52051995214499081</v>
      </c>
      <c r="AE38" s="1" t="s">
        <v>4</v>
      </c>
      <c r="AF38" s="1">
        <f t="shared" ref="AF38:AP38" si="40">IF(Q38&lt;1,0,(((Q38)-1)))</f>
        <v>0</v>
      </c>
      <c r="AG38" s="1">
        <f t="shared" si="40"/>
        <v>0</v>
      </c>
      <c r="AH38" s="1">
        <f t="shared" si="40"/>
        <v>4.1039904289982942E-2</v>
      </c>
      <c r="AI38" s="1">
        <f t="shared" si="40"/>
        <v>4.1039904289982942E-2</v>
      </c>
      <c r="AJ38" s="1">
        <f t="shared" si="40"/>
        <v>0</v>
      </c>
      <c r="AK38" s="1">
        <f t="shared" si="40"/>
        <v>0</v>
      </c>
      <c r="AL38" s="1">
        <f t="shared" si="40"/>
        <v>0</v>
      </c>
      <c r="AM38" s="1">
        <f t="shared" si="40"/>
        <v>0</v>
      </c>
      <c r="AN38" s="1">
        <f t="shared" si="40"/>
        <v>0</v>
      </c>
      <c r="AO38" s="1">
        <f t="shared" si="40"/>
        <v>0</v>
      </c>
      <c r="AP38" s="1">
        <f t="shared" si="40"/>
        <v>0</v>
      </c>
    </row>
    <row r="39" spans="1:42" ht="15.75" customHeight="1" x14ac:dyDescent="0.25">
      <c r="A39" s="1" t="s">
        <v>5</v>
      </c>
      <c r="B39" s="1">
        <f>'Rank and Inconsistency'!B40</f>
        <v>0.20192307692307693</v>
      </c>
      <c r="C39" s="1">
        <f>'Rank and Inconsistency'!C40</f>
        <v>8.974358974358973E-2</v>
      </c>
      <c r="D39" s="1">
        <f>'Rank and Inconsistency'!D40</f>
        <v>0.3141025641025641</v>
      </c>
      <c r="E39" s="1">
        <f>'Rank and Inconsistency'!E40</f>
        <v>0.20192307692307693</v>
      </c>
      <c r="F39" s="1">
        <f>'Rank and Inconsistency'!F40</f>
        <v>5.7692307692307689E-2</v>
      </c>
      <c r="G39" s="1">
        <f>'Rank and Inconsistency'!G40</f>
        <v>0.13461538461538461</v>
      </c>
      <c r="Q39" s="1">
        <f t="shared" ref="Q39:V39" si="41">(B39-$M$46)/$M$47</f>
        <v>0.35785746709968219</v>
      </c>
      <c r="R39" s="1">
        <f t="shared" si="41"/>
        <v>-0.78077992821748632</v>
      </c>
      <c r="S39" s="1">
        <f t="shared" si="41"/>
        <v>1.4964948624168504</v>
      </c>
      <c r="T39" s="1">
        <f t="shared" si="41"/>
        <v>0.35785746709968219</v>
      </c>
      <c r="U39" s="1">
        <f t="shared" si="41"/>
        <v>-1.1061048983081059</v>
      </c>
      <c r="V39" s="1">
        <f t="shared" si="41"/>
        <v>-0.32532497009061895</v>
      </c>
      <c r="AB39" s="24"/>
      <c r="AE39" s="1" t="s">
        <v>5</v>
      </c>
      <c r="AF39" s="1">
        <f t="shared" ref="AF39:AP39" si="42">IF(Q39&lt;1,0,(((Q39)-1)))</f>
        <v>0</v>
      </c>
      <c r="AG39" s="1">
        <f t="shared" si="42"/>
        <v>0</v>
      </c>
      <c r="AH39" s="1">
        <f t="shared" si="42"/>
        <v>0.49649486241685037</v>
      </c>
      <c r="AI39" s="1">
        <f t="shared" si="42"/>
        <v>0</v>
      </c>
      <c r="AJ39" s="1">
        <f t="shared" si="42"/>
        <v>0</v>
      </c>
      <c r="AK39" s="1">
        <f t="shared" si="42"/>
        <v>0</v>
      </c>
      <c r="AL39" s="1">
        <f t="shared" si="42"/>
        <v>0</v>
      </c>
      <c r="AM39" s="1">
        <f t="shared" si="42"/>
        <v>0</v>
      </c>
      <c r="AN39" s="1">
        <f t="shared" si="42"/>
        <v>0</v>
      </c>
      <c r="AO39" s="1">
        <f t="shared" si="42"/>
        <v>0</v>
      </c>
      <c r="AP39" s="1">
        <f t="shared" si="42"/>
        <v>0</v>
      </c>
    </row>
    <row r="40" spans="1:42" ht="15.75" customHeight="1" x14ac:dyDescent="0.25">
      <c r="AF40" s="1">
        <f t="shared" ref="AF40:AP40" si="43">IF(Q40&lt;1,0,(((Q40)-1)))</f>
        <v>0</v>
      </c>
      <c r="AG40" s="1">
        <f t="shared" si="43"/>
        <v>0</v>
      </c>
      <c r="AH40" s="1">
        <f t="shared" si="43"/>
        <v>0</v>
      </c>
      <c r="AI40" s="1">
        <f t="shared" si="43"/>
        <v>0</v>
      </c>
      <c r="AJ40" s="1">
        <f t="shared" si="43"/>
        <v>0</v>
      </c>
      <c r="AK40" s="1">
        <f t="shared" si="43"/>
        <v>0</v>
      </c>
      <c r="AL40" s="1">
        <f t="shared" si="43"/>
        <v>0</v>
      </c>
      <c r="AM40" s="1">
        <f t="shared" si="43"/>
        <v>0</v>
      </c>
      <c r="AN40" s="1">
        <f t="shared" si="43"/>
        <v>0</v>
      </c>
      <c r="AO40" s="1">
        <f t="shared" si="43"/>
        <v>0</v>
      </c>
      <c r="AP40" s="1">
        <f t="shared" si="43"/>
        <v>0</v>
      </c>
    </row>
    <row r="41" spans="1:42" ht="15.75" customHeight="1" x14ac:dyDescent="0.25">
      <c r="AF41" s="1">
        <f t="shared" ref="AF41:AP41" si="44">IF(Q41&lt;1,0,(((Q41)-1)))</f>
        <v>0</v>
      </c>
      <c r="AG41" s="1">
        <f t="shared" si="44"/>
        <v>0</v>
      </c>
      <c r="AH41" s="1">
        <f t="shared" si="44"/>
        <v>0</v>
      </c>
      <c r="AI41" s="1">
        <f t="shared" si="44"/>
        <v>0</v>
      </c>
      <c r="AJ41" s="1">
        <f t="shared" si="44"/>
        <v>0</v>
      </c>
      <c r="AK41" s="1">
        <f t="shared" si="44"/>
        <v>0</v>
      </c>
      <c r="AL41" s="1">
        <f t="shared" si="44"/>
        <v>0</v>
      </c>
      <c r="AM41" s="1">
        <f t="shared" si="44"/>
        <v>0</v>
      </c>
      <c r="AN41" s="1">
        <f t="shared" si="44"/>
        <v>0</v>
      </c>
      <c r="AO41" s="1">
        <f t="shared" si="44"/>
        <v>0</v>
      </c>
      <c r="AP41" s="1">
        <f t="shared" si="44"/>
        <v>0</v>
      </c>
    </row>
    <row r="42" spans="1:42" ht="15.75" customHeight="1" x14ac:dyDescent="0.25">
      <c r="AF42" s="1">
        <f t="shared" ref="AF42:AP42" si="45">IF(Q42&lt;1,0,(((Q42)-1)))</f>
        <v>0</v>
      </c>
      <c r="AG42" s="1">
        <f t="shared" si="45"/>
        <v>0</v>
      </c>
      <c r="AH42" s="1">
        <f t="shared" si="45"/>
        <v>0</v>
      </c>
      <c r="AI42" s="1">
        <f t="shared" si="45"/>
        <v>0</v>
      </c>
      <c r="AJ42" s="1">
        <f t="shared" si="45"/>
        <v>0</v>
      </c>
      <c r="AK42" s="1">
        <f t="shared" si="45"/>
        <v>0</v>
      </c>
      <c r="AL42" s="1">
        <f t="shared" si="45"/>
        <v>0</v>
      </c>
      <c r="AM42" s="1">
        <f t="shared" si="45"/>
        <v>0</v>
      </c>
      <c r="AN42" s="1">
        <f t="shared" si="45"/>
        <v>0</v>
      </c>
      <c r="AO42" s="1">
        <f t="shared" si="45"/>
        <v>0</v>
      </c>
      <c r="AP42" s="1">
        <f t="shared" si="45"/>
        <v>0</v>
      </c>
    </row>
    <row r="43" spans="1:42" ht="15.75" customHeight="1" x14ac:dyDescent="0.25">
      <c r="AF43" s="1">
        <f t="shared" ref="AF43:AP43" si="46">IF(Q43&lt;1,0,(((Q43)-1)))</f>
        <v>0</v>
      </c>
      <c r="AG43" s="1">
        <f t="shared" si="46"/>
        <v>0</v>
      </c>
      <c r="AH43" s="1">
        <f t="shared" si="46"/>
        <v>0</v>
      </c>
      <c r="AI43" s="1">
        <f t="shared" si="46"/>
        <v>0</v>
      </c>
      <c r="AJ43" s="1">
        <f t="shared" si="46"/>
        <v>0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</row>
    <row r="44" spans="1:42" ht="15.75" customHeight="1" x14ac:dyDescent="0.25">
      <c r="AF44" s="1">
        <f t="shared" ref="AF44:AP44" si="47">IF(Q44&lt;1,0,(((Q44)-1)))</f>
        <v>0</v>
      </c>
      <c r="AG44" s="1">
        <f t="shared" si="47"/>
        <v>0</v>
      </c>
      <c r="AH44" s="1">
        <f t="shared" si="47"/>
        <v>0</v>
      </c>
      <c r="AI44" s="1">
        <f t="shared" si="47"/>
        <v>0</v>
      </c>
      <c r="AJ44" s="1">
        <f t="shared" si="47"/>
        <v>0</v>
      </c>
      <c r="AK44" s="1">
        <f t="shared" si="47"/>
        <v>0</v>
      </c>
      <c r="AL44" s="1">
        <f t="shared" si="47"/>
        <v>0</v>
      </c>
      <c r="AM44" s="1">
        <f t="shared" si="47"/>
        <v>0</v>
      </c>
      <c r="AN44" s="1">
        <f t="shared" si="47"/>
        <v>0</v>
      </c>
      <c r="AO44" s="1">
        <f t="shared" si="47"/>
        <v>0</v>
      </c>
      <c r="AP44" s="1">
        <f t="shared" si="47"/>
        <v>0</v>
      </c>
    </row>
    <row r="45" spans="1:42" ht="15.75" customHeight="1" x14ac:dyDescent="0.25">
      <c r="AB45" s="25">
        <f>SUM(Q34:AA45)</f>
        <v>2.1260770921571748E-14</v>
      </c>
      <c r="AC45" s="1" t="s">
        <v>1550</v>
      </c>
    </row>
    <row r="46" spans="1:42" ht="15.75" customHeight="1" x14ac:dyDescent="0.25">
      <c r="M46" s="1">
        <f>AVERAGE(B34:L45)</f>
        <v>0.1666666666666666</v>
      </c>
      <c r="N46" s="1" t="s">
        <v>1589</v>
      </c>
    </row>
    <row r="47" spans="1:42" ht="15.75" customHeight="1" x14ac:dyDescent="0.25">
      <c r="M47" s="1">
        <f>STDEV(B34:L45)</f>
        <v>9.8520817637681307E-2</v>
      </c>
      <c r="N47" s="1" t="s">
        <v>1590</v>
      </c>
    </row>
    <row r="48" spans="1:42" ht="15.75" customHeight="1" x14ac:dyDescent="0.25"/>
    <row r="49" spans="1:42" ht="15.75" customHeight="1" x14ac:dyDescent="0.25"/>
    <row r="50" spans="1:42" ht="15.75" customHeight="1" x14ac:dyDescent="0.25">
      <c r="A50" s="1">
        <v>7</v>
      </c>
      <c r="B50" s="1" t="str">
        <f>'Rank and Inconsistency'!B51</f>
        <v>j1</v>
      </c>
      <c r="C50" s="1" t="str">
        <f>'Rank and Inconsistency'!C51</f>
        <v>j2</v>
      </c>
      <c r="D50" s="1" t="str">
        <f>'Rank and Inconsistency'!D51</f>
        <v>j3</v>
      </c>
      <c r="E50" s="1" t="str">
        <f>'Rank and Inconsistency'!E51</f>
        <v>j4</v>
      </c>
      <c r="F50" s="1" t="str">
        <f>'Rank and Inconsistency'!F51</f>
        <v>j5</v>
      </c>
      <c r="G50" s="1" t="str">
        <f>'Rank and Inconsistency'!G51</f>
        <v>j6</v>
      </c>
      <c r="H50" s="1" t="str">
        <f>'Rank and Inconsistency'!H51</f>
        <v>j7</v>
      </c>
      <c r="P50" s="1">
        <v>7</v>
      </c>
      <c r="Q50" s="1" t="s">
        <v>0</v>
      </c>
      <c r="R50" s="1" t="s">
        <v>1</v>
      </c>
      <c r="S50" s="1" t="s">
        <v>2</v>
      </c>
      <c r="T50" s="1" t="s">
        <v>3</v>
      </c>
      <c r="U50" s="1" t="s">
        <v>4</v>
      </c>
      <c r="V50" s="1" t="s">
        <v>5</v>
      </c>
      <c r="W50" s="1" t="s">
        <v>6</v>
      </c>
      <c r="AE50" s="1">
        <v>7</v>
      </c>
      <c r="AF50" s="1" t="s">
        <v>1562</v>
      </c>
      <c r="AG50" s="1" t="s">
        <v>1563</v>
      </c>
      <c r="AH50" s="1" t="s">
        <v>1564</v>
      </c>
      <c r="AI50" s="1" t="s">
        <v>1565</v>
      </c>
      <c r="AJ50" s="1" t="s">
        <v>1566</v>
      </c>
      <c r="AK50" s="1" t="s">
        <v>1567</v>
      </c>
      <c r="AL50" s="1" t="s">
        <v>1568</v>
      </c>
    </row>
    <row r="51" spans="1:42" ht="15.75" customHeight="1" x14ac:dyDescent="0.25">
      <c r="A51" s="1" t="str">
        <f>'Rank and Inconsistency'!A52</f>
        <v>j1</v>
      </c>
      <c r="B51" s="1">
        <f>'Rank and Inconsistency'!B52</f>
        <v>0.2975206611570248</v>
      </c>
      <c r="C51" s="1">
        <f>'Rank and Inconsistency'!C52</f>
        <v>0.2975206611570248</v>
      </c>
      <c r="D51" s="1">
        <f>'Rank and Inconsistency'!D52</f>
        <v>3.3057851239669422E-2</v>
      </c>
      <c r="E51" s="1">
        <f>'Rank and Inconsistency'!E52</f>
        <v>7.43801652892562E-2</v>
      </c>
      <c r="F51" s="1">
        <f>'Rank and Inconsistency'!F52</f>
        <v>0</v>
      </c>
      <c r="G51" s="1">
        <f>'Rank and Inconsistency'!G52</f>
        <v>0.2975206611570248</v>
      </c>
      <c r="H51" s="1">
        <f>'Rank and Inconsistency'!H52</f>
        <v>0</v>
      </c>
      <c r="Q51" s="1">
        <f t="shared" ref="Q51:W51" si="48">(B51-$M$63)/$M$64</f>
        <v>1.2003111970763034</v>
      </c>
      <c r="R51" s="1">
        <f t="shared" si="48"/>
        <v>1.2003111970763034</v>
      </c>
      <c r="S51" s="1">
        <f t="shared" si="48"/>
        <v>-0.85212932311523748</v>
      </c>
      <c r="T51" s="1">
        <f t="shared" si="48"/>
        <v>-0.53143549183530914</v>
      </c>
      <c r="U51" s="1">
        <f t="shared" si="48"/>
        <v>-1.1086843881391801</v>
      </c>
      <c r="V51" s="1">
        <f t="shared" si="48"/>
        <v>1.2003111970763034</v>
      </c>
      <c r="W51" s="1">
        <f t="shared" si="48"/>
        <v>-1.1086843881391801</v>
      </c>
      <c r="AE51" s="1" t="s">
        <v>0</v>
      </c>
      <c r="AF51" s="1">
        <f t="shared" ref="AF51:AP51" si="49">IF(Q51&lt;1,0,(((Q51)-1)))</f>
        <v>0.2003111970763034</v>
      </c>
      <c r="AG51" s="1">
        <f t="shared" si="49"/>
        <v>0.2003111970763034</v>
      </c>
      <c r="AH51" s="1">
        <f t="shared" si="49"/>
        <v>0</v>
      </c>
      <c r="AI51" s="1">
        <f t="shared" si="49"/>
        <v>0</v>
      </c>
      <c r="AJ51" s="1">
        <f t="shared" si="49"/>
        <v>0</v>
      </c>
      <c r="AK51" s="1">
        <f t="shared" si="49"/>
        <v>0.2003111970763034</v>
      </c>
      <c r="AL51" s="1">
        <f t="shared" si="49"/>
        <v>0</v>
      </c>
      <c r="AM51" s="1">
        <f t="shared" si="49"/>
        <v>0</v>
      </c>
      <c r="AN51" s="1">
        <f t="shared" si="49"/>
        <v>0</v>
      </c>
      <c r="AO51" s="1">
        <f t="shared" si="49"/>
        <v>0</v>
      </c>
      <c r="AP51" s="1">
        <f t="shared" si="49"/>
        <v>0</v>
      </c>
    </row>
    <row r="52" spans="1:42" ht="15.75" customHeight="1" x14ac:dyDescent="0.25">
      <c r="A52" s="1" t="str">
        <f>'Rank and Inconsistency'!A53</f>
        <v>j2</v>
      </c>
      <c r="B52" s="1">
        <f>'Rank and Inconsistency'!B53</f>
        <v>0.22309859154929576</v>
      </c>
      <c r="C52" s="1">
        <f>'Rank and Inconsistency'!C53</f>
        <v>0.52056338028169014</v>
      </c>
      <c r="D52" s="1">
        <f>'Rank and Inconsistency'!D53</f>
        <v>0.13014084507042253</v>
      </c>
      <c r="E52" s="1">
        <f>'Rank and Inconsistency'!E53</f>
        <v>5.7840375586854453E-2</v>
      </c>
      <c r="F52" s="1">
        <f>'Rank and Inconsistency'!F53</f>
        <v>5.7840375586854453E-2</v>
      </c>
      <c r="G52" s="1">
        <f>'Rank and Inconsistency'!G53</f>
        <v>5.7840375586854453E-2</v>
      </c>
      <c r="H52" s="1">
        <f>'Rank and Inconsistency'!H53</f>
        <v>-4.7323943661971832E-2</v>
      </c>
      <c r="Q52" s="1">
        <f t="shared" ref="Q52:W52" si="50">(B52-$M$63)/$M$64</f>
        <v>0.62273709012662748</v>
      </c>
      <c r="R52" s="1">
        <f t="shared" si="50"/>
        <v>2.9312990611477043</v>
      </c>
      <c r="S52" s="1">
        <f t="shared" si="50"/>
        <v>-9.8688525817458975E-2</v>
      </c>
      <c r="T52" s="1">
        <f t="shared" si="50"/>
        <v>-0.65979733821841513</v>
      </c>
      <c r="U52" s="1">
        <f t="shared" si="50"/>
        <v>-0.65979733821841513</v>
      </c>
      <c r="V52" s="1">
        <f t="shared" si="50"/>
        <v>-0.65979733821841513</v>
      </c>
      <c r="W52" s="1">
        <f t="shared" si="50"/>
        <v>-1.4759556108016243</v>
      </c>
      <c r="AE52" s="1" t="s">
        <v>1</v>
      </c>
      <c r="AF52" s="1">
        <f t="shared" ref="AF52:AP52" si="51">IF(Q52&lt;1,0,(((Q52)-1)))</f>
        <v>0</v>
      </c>
      <c r="AG52" s="1">
        <f t="shared" si="51"/>
        <v>1.9312990611477043</v>
      </c>
      <c r="AH52" s="1">
        <f t="shared" si="51"/>
        <v>0</v>
      </c>
      <c r="AI52" s="1">
        <f t="shared" si="51"/>
        <v>0</v>
      </c>
      <c r="AJ52" s="1">
        <f t="shared" si="51"/>
        <v>0</v>
      </c>
      <c r="AK52" s="1">
        <f t="shared" si="51"/>
        <v>0</v>
      </c>
      <c r="AL52" s="1">
        <f t="shared" si="51"/>
        <v>0</v>
      </c>
      <c r="AM52" s="1">
        <f t="shared" si="51"/>
        <v>0</v>
      </c>
      <c r="AN52" s="1">
        <f t="shared" si="51"/>
        <v>0</v>
      </c>
      <c r="AO52" s="1">
        <f t="shared" si="51"/>
        <v>0</v>
      </c>
      <c r="AP52" s="1">
        <f t="shared" si="51"/>
        <v>0</v>
      </c>
    </row>
    <row r="53" spans="1:42" ht="15.75" customHeight="1" x14ac:dyDescent="0.25">
      <c r="A53" s="1" t="str">
        <f>'Rank and Inconsistency'!A54</f>
        <v>j3</v>
      </c>
      <c r="B53" s="1">
        <f>'Rank and Inconsistency'!B54</f>
        <v>0.38356164383561642</v>
      </c>
      <c r="C53" s="1">
        <f>'Rank and Inconsistency'!C54</f>
        <v>0.24657534246575341</v>
      </c>
      <c r="D53" s="1">
        <f>'Rank and Inconsistency'!D54</f>
        <v>0.16438356164383561</v>
      </c>
      <c r="E53" s="1">
        <f>'Rank and Inconsistency'!E54</f>
        <v>4.1095890410958902E-2</v>
      </c>
      <c r="F53" s="1">
        <f>'Rank and Inconsistency'!F54</f>
        <v>0</v>
      </c>
      <c r="G53" s="1">
        <f>'Rank and Inconsistency'!G54</f>
        <v>0.16438356164383561</v>
      </c>
      <c r="H53" s="1">
        <f>'Rank and Inconsistency'!H54</f>
        <v>0</v>
      </c>
      <c r="Q53" s="1">
        <f t="shared" ref="Q53:W53" si="52">(B53-$M$63)/$M$64</f>
        <v>1.8680572567276608</v>
      </c>
      <c r="R53" s="1">
        <f t="shared" si="52"/>
        <v>0.80493524070378897</v>
      </c>
      <c r="S53" s="1">
        <f t="shared" si="52"/>
        <v>0.16706203108946599</v>
      </c>
      <c r="T53" s="1">
        <f t="shared" si="52"/>
        <v>-0.78974778333201856</v>
      </c>
      <c r="U53" s="1">
        <f t="shared" si="52"/>
        <v>-1.1086843881391801</v>
      </c>
      <c r="V53" s="1">
        <f t="shared" si="52"/>
        <v>0.16706203108946599</v>
      </c>
      <c r="W53" s="1">
        <f t="shared" si="52"/>
        <v>-1.1086843881391801</v>
      </c>
      <c r="AE53" s="1" t="s">
        <v>2</v>
      </c>
      <c r="AF53" s="1">
        <f t="shared" ref="AF53:AP53" si="53">IF(Q53&lt;1,0,(((Q53)-1)))</f>
        <v>0.86805725672766076</v>
      </c>
      <c r="AG53" s="1">
        <f t="shared" si="53"/>
        <v>0</v>
      </c>
      <c r="AH53" s="1">
        <f t="shared" si="53"/>
        <v>0</v>
      </c>
      <c r="AI53" s="1">
        <f t="shared" si="53"/>
        <v>0</v>
      </c>
      <c r="AJ53" s="1">
        <f t="shared" si="53"/>
        <v>0</v>
      </c>
      <c r="AK53" s="1">
        <f t="shared" si="53"/>
        <v>0</v>
      </c>
      <c r="AL53" s="1">
        <f t="shared" si="53"/>
        <v>0</v>
      </c>
      <c r="AM53" s="1">
        <f t="shared" si="53"/>
        <v>0</v>
      </c>
      <c r="AN53" s="1">
        <f t="shared" si="53"/>
        <v>0</v>
      </c>
      <c r="AO53" s="1">
        <f t="shared" si="53"/>
        <v>0</v>
      </c>
      <c r="AP53" s="1">
        <f t="shared" si="53"/>
        <v>0</v>
      </c>
    </row>
    <row r="54" spans="1:42" ht="15.75" customHeight="1" x14ac:dyDescent="0.25">
      <c r="A54" s="1" t="str">
        <f>'Rank and Inconsistency'!A55</f>
        <v>j4</v>
      </c>
      <c r="B54" s="1">
        <f>'Rank and Inconsistency'!B55</f>
        <v>0.20149253731343283</v>
      </c>
      <c r="C54" s="1">
        <f>'Rank and Inconsistency'!C55</f>
        <v>0.31343283582089554</v>
      </c>
      <c r="D54" s="1">
        <f>'Rank and Inconsistency'!D55</f>
        <v>0.20149253731343283</v>
      </c>
      <c r="E54" s="1">
        <f>'Rank and Inconsistency'!E55</f>
        <v>0.13432835820895522</v>
      </c>
      <c r="F54" s="1">
        <f>'Rank and Inconsistency'!F55</f>
        <v>1.4925373134328356E-2</v>
      </c>
      <c r="G54" s="1">
        <f>'Rank and Inconsistency'!G55</f>
        <v>0.13432835820895522</v>
      </c>
      <c r="H54" s="1">
        <f>'Rank and Inconsistency'!H55</f>
        <v>0</v>
      </c>
      <c r="Q54" s="1">
        <f t="shared" ref="Q54:W54" si="54">(B54-$M$63)/$M$64</f>
        <v>0.45505702498249995</v>
      </c>
      <c r="R54" s="1">
        <f t="shared" si="54"/>
        <v>1.3238022544945445</v>
      </c>
      <c r="S54" s="1">
        <f t="shared" si="54"/>
        <v>0.45505702498249995</v>
      </c>
      <c r="T54" s="1">
        <f t="shared" si="54"/>
        <v>-6.6190112724726705E-2</v>
      </c>
      <c r="U54" s="1">
        <f t="shared" si="54"/>
        <v>-0.99285169087090752</v>
      </c>
      <c r="V54" s="1">
        <f t="shared" si="54"/>
        <v>-6.6190112724726705E-2</v>
      </c>
      <c r="W54" s="1">
        <f t="shared" si="54"/>
        <v>-1.1086843881391801</v>
      </c>
      <c r="AE54" s="1" t="s">
        <v>3</v>
      </c>
      <c r="AF54" s="1">
        <f t="shared" ref="AF54:AP54" si="55">IF(Q54&lt;1,0,(((Q54)-1)))</f>
        <v>0</v>
      </c>
      <c r="AG54" s="1">
        <f t="shared" si="55"/>
        <v>0.32380225449454447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0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</row>
    <row r="55" spans="1:42" ht="15.75" customHeight="1" x14ac:dyDescent="0.25">
      <c r="A55" s="1" t="str">
        <f>'Rank and Inconsistency'!A56</f>
        <v>j5</v>
      </c>
      <c r="B55" s="1">
        <f>'Rank and Inconsistency'!B56</f>
        <v>0.26373626373626374</v>
      </c>
      <c r="C55" s="1">
        <f>'Rank and Inconsistency'!C56</f>
        <v>0.15384615384615385</v>
      </c>
      <c r="D55" s="1">
        <f>'Rank and Inconsistency'!D56</f>
        <v>0.26373626373626374</v>
      </c>
      <c r="E55" s="1">
        <f>'Rank and Inconsistency'!E56</f>
        <v>0.15384615384615385</v>
      </c>
      <c r="F55" s="1">
        <f>'Rank and Inconsistency'!F56</f>
        <v>6.5934065934065936E-2</v>
      </c>
      <c r="G55" s="1">
        <f>'Rank and Inconsistency'!G56</f>
        <v>9.8901098901098897E-2</v>
      </c>
      <c r="H55" s="1">
        <f>'Rank and Inconsistency'!H56</f>
        <v>0</v>
      </c>
      <c r="Q55" s="1">
        <f t="shared" ref="Q55:W55" si="56">(B55-$M$63)/$M$64</f>
        <v>0.93811755919469175</v>
      </c>
      <c r="R55" s="1">
        <f t="shared" si="56"/>
        <v>8.5283414472245217E-2</v>
      </c>
      <c r="S55" s="1">
        <f t="shared" si="56"/>
        <v>0.93811755919469175</v>
      </c>
      <c r="T55" s="1">
        <f t="shared" si="56"/>
        <v>8.5283414472245217E-2</v>
      </c>
      <c r="U55" s="1">
        <f t="shared" si="56"/>
        <v>-0.59698390130571211</v>
      </c>
      <c r="V55" s="1">
        <f t="shared" si="56"/>
        <v>-0.34113365788897815</v>
      </c>
      <c r="W55" s="1">
        <f t="shared" si="56"/>
        <v>-1.1086843881391801</v>
      </c>
      <c r="AE55" s="1" t="s">
        <v>4</v>
      </c>
      <c r="AF55" s="1">
        <f t="shared" ref="AF55:AP55" si="57">IF(Q55&lt;1,0,(((Q55)-1)))</f>
        <v>0</v>
      </c>
      <c r="AG55" s="1">
        <f t="shared" si="57"/>
        <v>0</v>
      </c>
      <c r="AH55" s="1">
        <f t="shared" si="57"/>
        <v>0</v>
      </c>
      <c r="AI55" s="1">
        <f t="shared" si="57"/>
        <v>0</v>
      </c>
      <c r="AJ55" s="1">
        <f t="shared" si="57"/>
        <v>0</v>
      </c>
      <c r="AK55" s="1">
        <f t="shared" si="57"/>
        <v>0</v>
      </c>
      <c r="AL55" s="1">
        <f t="shared" si="57"/>
        <v>0</v>
      </c>
      <c r="AM55" s="1">
        <f t="shared" si="57"/>
        <v>0</v>
      </c>
      <c r="AN55" s="1">
        <f t="shared" si="57"/>
        <v>0</v>
      </c>
      <c r="AO55" s="1">
        <f t="shared" si="57"/>
        <v>0</v>
      </c>
      <c r="AP55" s="1">
        <f t="shared" si="57"/>
        <v>0</v>
      </c>
    </row>
    <row r="56" spans="1:42" ht="15.75" customHeight="1" x14ac:dyDescent="0.25">
      <c r="A56" s="1" t="str">
        <f>'Rank and Inconsistency'!A57</f>
        <v>j6</v>
      </c>
      <c r="B56" s="1">
        <f>'Rank and Inconsistency'!B57</f>
        <v>8.9694224235560588E-2</v>
      </c>
      <c r="C56" s="1">
        <f>'Rank and Inconsistency'!C57</f>
        <v>0.48833522083805214</v>
      </c>
      <c r="D56" s="1">
        <f>'Rank and Inconsistency'!D57</f>
        <v>8.9694224235560588E-2</v>
      </c>
      <c r="E56" s="1">
        <f>'Rank and Inconsistency'!E57</f>
        <v>8.9694224235560588E-2</v>
      </c>
      <c r="F56" s="1">
        <f>'Rank and Inconsistency'!F57</f>
        <v>5.2321630804077014E-2</v>
      </c>
      <c r="G56" s="1">
        <f>'Rank and Inconsistency'!G57</f>
        <v>0.20928652321630806</v>
      </c>
      <c r="H56" s="1">
        <f>'Rank and Inconsistency'!H57</f>
        <v>-1.9026047565118914E-2</v>
      </c>
      <c r="Q56" s="1">
        <f t="shared" ref="Q56:W56" si="58">(B56-$M$63)/$M$64</f>
        <v>-0.41258628532563341</v>
      </c>
      <c r="R56" s="1">
        <f t="shared" si="58"/>
        <v>2.6811830605123523</v>
      </c>
      <c r="S56" s="1">
        <f t="shared" si="58"/>
        <v>-0.41258628532563341</v>
      </c>
      <c r="T56" s="1">
        <f t="shared" si="58"/>
        <v>-0.41258628532563341</v>
      </c>
      <c r="U56" s="1">
        <f t="shared" si="58"/>
        <v>-0.70262716149794457</v>
      </c>
      <c r="V56" s="1">
        <f t="shared" si="58"/>
        <v>0.51554451842576232</v>
      </c>
      <c r="W56" s="1">
        <f t="shared" si="58"/>
        <v>-1.2563415614632658</v>
      </c>
      <c r="AB56" s="24"/>
      <c r="AE56" s="1" t="s">
        <v>5</v>
      </c>
      <c r="AF56" s="1">
        <f t="shared" ref="AF56:AP56" si="59">IF(Q56&lt;1,0,(((Q56)-1)))</f>
        <v>0</v>
      </c>
      <c r="AG56" s="1">
        <f t="shared" si="59"/>
        <v>1.6811830605123523</v>
      </c>
      <c r="AH56" s="1">
        <f t="shared" si="59"/>
        <v>0</v>
      </c>
      <c r="AI56" s="1">
        <f t="shared" si="59"/>
        <v>0</v>
      </c>
      <c r="AJ56" s="1">
        <f t="shared" si="59"/>
        <v>0</v>
      </c>
      <c r="AK56" s="1">
        <f t="shared" si="59"/>
        <v>0</v>
      </c>
      <c r="AL56" s="1">
        <f t="shared" si="59"/>
        <v>0</v>
      </c>
      <c r="AM56" s="1">
        <f t="shared" si="59"/>
        <v>0</v>
      </c>
      <c r="AN56" s="1">
        <f t="shared" si="59"/>
        <v>0</v>
      </c>
      <c r="AO56" s="1">
        <f t="shared" si="59"/>
        <v>0</v>
      </c>
      <c r="AP56" s="1">
        <f t="shared" si="59"/>
        <v>0</v>
      </c>
    </row>
    <row r="57" spans="1:42" ht="15.75" customHeight="1" x14ac:dyDescent="0.25">
      <c r="A57" s="1" t="str">
        <f>'Rank and Inconsistency'!A58</f>
        <v>j7</v>
      </c>
      <c r="B57" s="1">
        <f>'Rank and Inconsistency'!B58</f>
        <v>0.11428571428571428</v>
      </c>
      <c r="C57" s="1">
        <f>'Rank and Inconsistency'!C58</f>
        <v>0.25714285714285712</v>
      </c>
      <c r="D57" s="1">
        <f>'Rank and Inconsistency'!D58</f>
        <v>0.11428571428571428</v>
      </c>
      <c r="E57" s="1">
        <f>'Rank and Inconsistency'!E58</f>
        <v>0.11428571428571428</v>
      </c>
      <c r="F57" s="1">
        <f>'Rank and Inconsistency'!F58</f>
        <v>0.11428571428571428</v>
      </c>
      <c r="G57" s="1">
        <f>'Rank and Inconsistency'!G58</f>
        <v>0.25714285714285712</v>
      </c>
      <c r="H57" s="1">
        <f>'Rank and Inconsistency'!H58</f>
        <v>2.8571428571428571E-2</v>
      </c>
      <c r="Q57" s="1">
        <f t="shared" ref="Q57:W57" si="60">(B57-$M$63)/$M$64</f>
        <v>-0.22173687762783564</v>
      </c>
      <c r="R57" s="1">
        <f t="shared" si="60"/>
        <v>0.88694751051134479</v>
      </c>
      <c r="S57" s="1">
        <f t="shared" si="60"/>
        <v>-0.22173687762783564</v>
      </c>
      <c r="T57" s="1">
        <f t="shared" si="60"/>
        <v>-0.22173687762783564</v>
      </c>
      <c r="U57" s="1">
        <f t="shared" si="60"/>
        <v>-0.22173687762783564</v>
      </c>
      <c r="V57" s="1">
        <f t="shared" si="60"/>
        <v>0.88694751051134479</v>
      </c>
      <c r="W57" s="1">
        <f t="shared" si="60"/>
        <v>-0.88694751051134402</v>
      </c>
      <c r="AE57" s="1" t="s">
        <v>6</v>
      </c>
      <c r="AF57" s="1">
        <f t="shared" ref="AF57:AP57" si="61">IF(Q57&lt;1,0,(((Q57)-1)))</f>
        <v>0</v>
      </c>
      <c r="AG57" s="1">
        <f t="shared" si="61"/>
        <v>0</v>
      </c>
      <c r="AH57" s="1">
        <f t="shared" si="61"/>
        <v>0</v>
      </c>
      <c r="AI57" s="1">
        <f t="shared" si="61"/>
        <v>0</v>
      </c>
      <c r="AJ57" s="1">
        <f t="shared" si="61"/>
        <v>0</v>
      </c>
      <c r="AK57" s="1">
        <f t="shared" si="61"/>
        <v>0</v>
      </c>
      <c r="AL57" s="1">
        <f t="shared" si="61"/>
        <v>0</v>
      </c>
      <c r="AM57" s="1">
        <f t="shared" si="61"/>
        <v>0</v>
      </c>
      <c r="AN57" s="1">
        <f t="shared" si="61"/>
        <v>0</v>
      </c>
      <c r="AO57" s="1">
        <f t="shared" si="61"/>
        <v>0</v>
      </c>
      <c r="AP57" s="1">
        <f t="shared" si="61"/>
        <v>0</v>
      </c>
    </row>
    <row r="58" spans="1:42" ht="15.75" customHeight="1" x14ac:dyDescent="0.25">
      <c r="AF58" s="1">
        <f t="shared" ref="AF58:AP58" si="62">IF(Q58&lt;1,0,(((Q58)-1)))</f>
        <v>0</v>
      </c>
      <c r="AG58" s="1">
        <f t="shared" si="62"/>
        <v>0</v>
      </c>
      <c r="AH58" s="1">
        <f t="shared" si="62"/>
        <v>0</v>
      </c>
      <c r="AI58" s="1">
        <f t="shared" si="62"/>
        <v>0</v>
      </c>
      <c r="AJ58" s="1">
        <f t="shared" si="62"/>
        <v>0</v>
      </c>
      <c r="AK58" s="1">
        <f t="shared" si="62"/>
        <v>0</v>
      </c>
      <c r="AL58" s="1">
        <f t="shared" si="62"/>
        <v>0</v>
      </c>
      <c r="AM58" s="1">
        <f t="shared" si="62"/>
        <v>0</v>
      </c>
      <c r="AN58" s="1">
        <f t="shared" si="62"/>
        <v>0</v>
      </c>
      <c r="AO58" s="1">
        <f t="shared" si="62"/>
        <v>0</v>
      </c>
      <c r="AP58" s="1">
        <f t="shared" si="62"/>
        <v>0</v>
      </c>
    </row>
    <row r="59" spans="1:42" ht="15.75" customHeight="1" x14ac:dyDescent="0.25">
      <c r="AF59" s="1">
        <f t="shared" ref="AF59:AP59" si="63">IF(Q59&lt;1,0,(((Q59)-1)))</f>
        <v>0</v>
      </c>
      <c r="AG59" s="1">
        <f t="shared" si="63"/>
        <v>0</v>
      </c>
      <c r="AH59" s="1">
        <f t="shared" si="63"/>
        <v>0</v>
      </c>
      <c r="AI59" s="1">
        <f t="shared" si="63"/>
        <v>0</v>
      </c>
      <c r="AJ59" s="1">
        <f t="shared" si="63"/>
        <v>0</v>
      </c>
      <c r="AK59" s="1">
        <f t="shared" si="63"/>
        <v>0</v>
      </c>
      <c r="AL59" s="1">
        <f t="shared" si="63"/>
        <v>0</v>
      </c>
      <c r="AM59" s="1">
        <f t="shared" si="63"/>
        <v>0</v>
      </c>
      <c r="AN59" s="1">
        <f t="shared" si="63"/>
        <v>0</v>
      </c>
      <c r="AO59" s="1">
        <f t="shared" si="63"/>
        <v>0</v>
      </c>
      <c r="AP59" s="1">
        <f t="shared" si="63"/>
        <v>0</v>
      </c>
    </row>
    <row r="60" spans="1:42" ht="15.75" customHeight="1" x14ac:dyDescent="0.25">
      <c r="AF60" s="1">
        <f t="shared" ref="AF60:AP60" si="64">IF(Q60&lt;1,0,(((Q60)-1)))</f>
        <v>0</v>
      </c>
      <c r="AG60" s="1">
        <f t="shared" si="64"/>
        <v>0</v>
      </c>
      <c r="AH60" s="1">
        <f t="shared" si="64"/>
        <v>0</v>
      </c>
      <c r="AI60" s="1">
        <f t="shared" si="64"/>
        <v>0</v>
      </c>
      <c r="AJ60" s="1">
        <f t="shared" si="64"/>
        <v>0</v>
      </c>
      <c r="AK60" s="1">
        <f t="shared" si="64"/>
        <v>0</v>
      </c>
      <c r="AL60" s="1">
        <f t="shared" si="64"/>
        <v>0</v>
      </c>
      <c r="AM60" s="1">
        <f t="shared" si="64"/>
        <v>0</v>
      </c>
      <c r="AN60" s="1">
        <f t="shared" si="64"/>
        <v>0</v>
      </c>
      <c r="AO60" s="1">
        <f t="shared" si="64"/>
        <v>0</v>
      </c>
      <c r="AP60" s="1">
        <f t="shared" si="64"/>
        <v>0</v>
      </c>
    </row>
    <row r="61" spans="1:42" ht="15.75" customHeight="1" x14ac:dyDescent="0.25">
      <c r="AF61" s="1">
        <f t="shared" ref="AF61:AP61" si="65">IF(Q61&lt;1,0,(((Q61)-1)))</f>
        <v>0</v>
      </c>
      <c r="AG61" s="1">
        <f t="shared" si="65"/>
        <v>0</v>
      </c>
      <c r="AH61" s="1">
        <f t="shared" si="65"/>
        <v>0</v>
      </c>
      <c r="AI61" s="1">
        <f t="shared" si="65"/>
        <v>0</v>
      </c>
      <c r="AJ61" s="1">
        <f t="shared" si="65"/>
        <v>0</v>
      </c>
      <c r="AK61" s="1">
        <f t="shared" si="65"/>
        <v>0</v>
      </c>
      <c r="AL61" s="1">
        <f t="shared" si="65"/>
        <v>0</v>
      </c>
      <c r="AM61" s="1">
        <f t="shared" si="65"/>
        <v>0</v>
      </c>
      <c r="AN61" s="1">
        <f t="shared" si="65"/>
        <v>0</v>
      </c>
      <c r="AO61" s="1">
        <f t="shared" si="65"/>
        <v>0</v>
      </c>
      <c r="AP61" s="1">
        <f t="shared" si="65"/>
        <v>0</v>
      </c>
    </row>
    <row r="62" spans="1:42" ht="15.75" customHeight="1" x14ac:dyDescent="0.25">
      <c r="AB62" s="25">
        <f>SUM(Q51:AA62)</f>
        <v>2.2648549702353193E-14</v>
      </c>
      <c r="AC62" s="1" t="s">
        <v>1550</v>
      </c>
    </row>
    <row r="63" spans="1:42" ht="15.75" customHeight="1" x14ac:dyDescent="0.25">
      <c r="M63" s="1">
        <f>AVERAGE(B51:L62)</f>
        <v>0.14285714285714279</v>
      </c>
      <c r="N63" s="1" t="s">
        <v>1589</v>
      </c>
    </row>
    <row r="64" spans="1:42" ht="15.75" customHeight="1" x14ac:dyDescent="0.25">
      <c r="M64" s="1">
        <f>STDEV(B51:L62)</f>
        <v>0.1288528497248119</v>
      </c>
      <c r="N64" s="1" t="s">
        <v>1590</v>
      </c>
    </row>
    <row r="65" spans="1:42" ht="15.75" customHeight="1" x14ac:dyDescent="0.25"/>
    <row r="66" spans="1:42" ht="15.75" customHeight="1" x14ac:dyDescent="0.25">
      <c r="A66" s="1">
        <f>'Rank and Inconsistency'!A66</f>
        <v>11</v>
      </c>
      <c r="B66" s="1" t="str">
        <f>'Rank and Inconsistency'!B66</f>
        <v>j1</v>
      </c>
      <c r="C66" s="1" t="str">
        <f>'Rank and Inconsistency'!C66</f>
        <v>j2</v>
      </c>
      <c r="D66" s="1" t="str">
        <f>'Rank and Inconsistency'!D66</f>
        <v>j3</v>
      </c>
      <c r="E66" s="1" t="str">
        <f>'Rank and Inconsistency'!E66</f>
        <v>j4</v>
      </c>
      <c r="F66" s="1" t="str">
        <f>'Rank and Inconsistency'!F66</f>
        <v>j5</v>
      </c>
      <c r="G66" s="1" t="str">
        <f>'Rank and Inconsistency'!G66</f>
        <v>j6</v>
      </c>
      <c r="H66" s="1" t="str">
        <f>'Rank and Inconsistency'!H66</f>
        <v>j7</v>
      </c>
      <c r="I66" s="1" t="str">
        <f>'Rank and Inconsistency'!I66</f>
        <v>j8</v>
      </c>
      <c r="J66" s="1" t="str">
        <f>'Rank and Inconsistency'!J66</f>
        <v>j9</v>
      </c>
      <c r="K66" s="1" t="str">
        <f>'Rank and Inconsistency'!K66</f>
        <v>j10</v>
      </c>
      <c r="L66" s="1" t="str">
        <f>'Rank and Inconsistency'!L66</f>
        <v>j11</v>
      </c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  <c r="AE66" s="1">
        <v>11</v>
      </c>
      <c r="AF66" s="1" t="s">
        <v>1504</v>
      </c>
      <c r="AG66" s="1" t="s">
        <v>1505</v>
      </c>
      <c r="AH66" s="1" t="s">
        <v>1506</v>
      </c>
      <c r="AI66" s="1" t="s">
        <v>1507</v>
      </c>
      <c r="AJ66" s="1" t="s">
        <v>1508</v>
      </c>
      <c r="AK66" s="1" t="s">
        <v>1509</v>
      </c>
      <c r="AL66" s="1" t="s">
        <v>1510</v>
      </c>
      <c r="AM66" s="1" t="s">
        <v>1511</v>
      </c>
      <c r="AN66" s="1" t="s">
        <v>1512</v>
      </c>
      <c r="AO66" s="1" t="s">
        <v>1513</v>
      </c>
      <c r="AP66" s="1" t="s">
        <v>1514</v>
      </c>
    </row>
    <row r="67" spans="1:42" ht="15.75" customHeight="1" x14ac:dyDescent="0.25">
      <c r="A67" s="1" t="str">
        <f>'Rank and Inconsistency'!A67</f>
        <v>j1</v>
      </c>
      <c r="B67" s="1">
        <f>'Rank and Inconsistency'!B67</f>
        <v>8.656818962555822E-2</v>
      </c>
      <c r="C67" s="1">
        <f>'Rank and Inconsistency'!C67</f>
        <v>5.7712126417038809E-2</v>
      </c>
      <c r="D67" s="1">
        <f>'Rank and Inconsistency'!D67</f>
        <v>9.6186877361731354E-3</v>
      </c>
      <c r="E67" s="1">
        <f>'Rank and Inconsistency'!E67</f>
        <v>8.656818962555822E-2</v>
      </c>
      <c r="F67" s="1">
        <f>'Rank and Inconsistency'!F67</f>
        <v>0.12985228443833732</v>
      </c>
      <c r="G67" s="1">
        <f>'Rank and Inconsistency'!G67</f>
        <v>0.20199244245963585</v>
      </c>
      <c r="H67" s="1">
        <f>'Rank and Inconsistency'!H67</f>
        <v>3.7100652696667805E-2</v>
      </c>
      <c r="I67" s="1">
        <f>'Rank and Inconsistency'!I67</f>
        <v>0.20199244245963585</v>
      </c>
      <c r="J67" s="1">
        <f>'Rank and Inconsistency'!J67</f>
        <v>0.12985228443833732</v>
      </c>
      <c r="K67" s="1">
        <f>'Rank and Inconsistency'!K67</f>
        <v>2.1642047406389555E-2</v>
      </c>
      <c r="L67" s="1">
        <f>'Rank and Inconsistency'!L67</f>
        <v>3.7100652696667805E-2</v>
      </c>
      <c r="Q67" s="1">
        <f t="shared" ref="Q67:AA67" si="66">(B67-$M$78)/$M$79</f>
        <v>-5.9812145667066483E-2</v>
      </c>
      <c r="R67" s="1">
        <f t="shared" si="66"/>
        <v>-0.45741230823086809</v>
      </c>
      <c r="S67" s="1">
        <f t="shared" si="66"/>
        <v>-1.120079245837204</v>
      </c>
      <c r="T67" s="1">
        <f t="shared" si="66"/>
        <v>-5.9812145667066483E-2</v>
      </c>
      <c r="U67" s="1">
        <f t="shared" si="66"/>
        <v>0.53658809817863573</v>
      </c>
      <c r="V67" s="1">
        <f t="shared" si="66"/>
        <v>1.5305885045881398</v>
      </c>
      <c r="W67" s="1">
        <f t="shared" si="66"/>
        <v>-0.74141242434786914</v>
      </c>
      <c r="X67" s="1">
        <f t="shared" si="66"/>
        <v>1.5305885045881398</v>
      </c>
      <c r="Y67" s="1">
        <f t="shared" si="66"/>
        <v>0.53658809817863573</v>
      </c>
      <c r="Z67" s="1">
        <f t="shared" si="66"/>
        <v>-0.95441251143561989</v>
      </c>
      <c r="AA67" s="1">
        <f t="shared" si="66"/>
        <v>-0.74141242434786914</v>
      </c>
      <c r="AE67" s="1" t="s">
        <v>0</v>
      </c>
      <c r="AF67" s="1">
        <f t="shared" ref="AF67:AP67" si="67">IF(Q67&lt;1,0,(((Q67)-1)))</f>
        <v>0</v>
      </c>
      <c r="AG67" s="1">
        <f t="shared" si="67"/>
        <v>0</v>
      </c>
      <c r="AH67" s="1">
        <f t="shared" si="67"/>
        <v>0</v>
      </c>
      <c r="AI67" s="1">
        <f t="shared" si="67"/>
        <v>0</v>
      </c>
      <c r="AJ67" s="1">
        <f t="shared" si="67"/>
        <v>0</v>
      </c>
      <c r="AK67" s="1">
        <f t="shared" si="67"/>
        <v>0.53058850458813978</v>
      </c>
      <c r="AL67" s="1">
        <f t="shared" si="67"/>
        <v>0</v>
      </c>
      <c r="AM67" s="1">
        <f t="shared" si="67"/>
        <v>0.53058850458813978</v>
      </c>
      <c r="AN67" s="1">
        <f t="shared" si="67"/>
        <v>0</v>
      </c>
      <c r="AO67" s="1">
        <f t="shared" si="67"/>
        <v>0</v>
      </c>
      <c r="AP67" s="1">
        <f t="shared" si="67"/>
        <v>0</v>
      </c>
    </row>
    <row r="68" spans="1:42" ht="15.75" customHeight="1" x14ac:dyDescent="0.25">
      <c r="A68" s="1" t="str">
        <f>'Rank and Inconsistency'!A68</f>
        <v>j2</v>
      </c>
      <c r="B68" s="1">
        <f>'Rank and Inconsistency'!B68</f>
        <v>0.13537469782433523</v>
      </c>
      <c r="C68" s="1">
        <f>'Rank and Inconsistency'!C68</f>
        <v>0.20306204673650285</v>
      </c>
      <c r="D68" s="1">
        <f>'Rank and Inconsistency'!D68</f>
        <v>5.0765511684125714E-2</v>
      </c>
      <c r="E68" s="1">
        <f>'Rank and Inconsistency'!E68</f>
        <v>8.702659145850121E-2</v>
      </c>
      <c r="F68" s="1">
        <f>'Rank and Inconsistency'!F68</f>
        <v>0.20306204673650285</v>
      </c>
      <c r="G68" s="1">
        <f>'Rank and Inconsistency'!G68</f>
        <v>5.0765511684125714E-2</v>
      </c>
      <c r="H68" s="1">
        <f>'Rank and Inconsistency'!H68</f>
        <v>2.2562449637389202E-2</v>
      </c>
      <c r="I68" s="1">
        <f>'Rank and Inconsistency'!I68</f>
        <v>8.702659145850121E-2</v>
      </c>
      <c r="J68" s="1">
        <f>'Rank and Inconsistency'!J68</f>
        <v>5.0765511684125714E-2</v>
      </c>
      <c r="K68" s="1">
        <f>'Rank and Inconsistency'!K68</f>
        <v>2.2562449637389202E-2</v>
      </c>
      <c r="L68" s="1">
        <f>'Rank and Inconsistency'!L68</f>
        <v>8.702659145850121E-2</v>
      </c>
      <c r="Q68" s="1">
        <f t="shared" ref="Q68:AA68" si="68">(B68-$M$78)/$M$79</f>
        <v>0.61267999069185364</v>
      </c>
      <c r="R68" s="1">
        <f t="shared" si="68"/>
        <v>1.5453263027170161</v>
      </c>
      <c r="S68" s="1">
        <f t="shared" si="68"/>
        <v>-0.55312789933959927</v>
      </c>
      <c r="T68" s="1">
        <f t="shared" si="68"/>
        <v>-5.3495946468976735E-2</v>
      </c>
      <c r="U68" s="1">
        <f t="shared" si="68"/>
        <v>1.5453263027170161</v>
      </c>
      <c r="V68" s="1">
        <f t="shared" si="68"/>
        <v>-0.55312789933959927</v>
      </c>
      <c r="W68" s="1">
        <f t="shared" si="68"/>
        <v>-0.94173052935008372</v>
      </c>
      <c r="X68" s="1">
        <f t="shared" si="68"/>
        <v>-5.3495946468976735E-2</v>
      </c>
      <c r="Y68" s="1">
        <f t="shared" si="68"/>
        <v>-0.55312789933959927</v>
      </c>
      <c r="Z68" s="1">
        <f t="shared" si="68"/>
        <v>-0.94173052935008372</v>
      </c>
      <c r="AA68" s="1">
        <f t="shared" si="68"/>
        <v>-5.3495946468976735E-2</v>
      </c>
      <c r="AE68" s="1" t="s">
        <v>1</v>
      </c>
      <c r="AF68" s="1">
        <f t="shared" ref="AF68:AP68" si="69">IF(Q68&lt;1,0,(((Q68)-1)))</f>
        <v>0</v>
      </c>
      <c r="AG68" s="1">
        <f t="shared" si="69"/>
        <v>0.5453263027170161</v>
      </c>
      <c r="AH68" s="1">
        <f t="shared" si="69"/>
        <v>0</v>
      </c>
      <c r="AI68" s="1">
        <f t="shared" si="69"/>
        <v>0</v>
      </c>
      <c r="AJ68" s="1">
        <f t="shared" si="69"/>
        <v>0.5453263027170161</v>
      </c>
      <c r="AK68" s="1">
        <f t="shared" si="69"/>
        <v>0</v>
      </c>
      <c r="AL68" s="1">
        <f t="shared" si="69"/>
        <v>0</v>
      </c>
      <c r="AM68" s="1">
        <f t="shared" si="69"/>
        <v>0</v>
      </c>
      <c r="AN68" s="1">
        <f t="shared" si="69"/>
        <v>0</v>
      </c>
      <c r="AO68" s="1">
        <f t="shared" si="69"/>
        <v>0</v>
      </c>
      <c r="AP68" s="1">
        <f t="shared" si="69"/>
        <v>0</v>
      </c>
    </row>
    <row r="69" spans="1:42" ht="15.75" customHeight="1" x14ac:dyDescent="0.25">
      <c r="A69" s="1" t="str">
        <f>'Rank and Inconsistency'!A69</f>
        <v>j3</v>
      </c>
      <c r="B69" s="1">
        <f>'Rank and Inconsistency'!B69</f>
        <v>0.14482758620689654</v>
      </c>
      <c r="C69" s="1">
        <f>'Rank and Inconsistency'!C69</f>
        <v>9.3103448275862047E-2</v>
      </c>
      <c r="D69" s="1">
        <f>'Rank and Inconsistency'!D69</f>
        <v>6.2068965517241365E-2</v>
      </c>
      <c r="E69" s="1">
        <f>'Rank and Inconsistency'!E69</f>
        <v>9.3103448275862047E-2</v>
      </c>
      <c r="F69" s="1">
        <f>'Rank and Inconsistency'!F69</f>
        <v>0.14482758620689654</v>
      </c>
      <c r="G69" s="1">
        <f>'Rank and Inconsistency'!G69</f>
        <v>9.3103448275862047E-2</v>
      </c>
      <c r="H69" s="1">
        <f>'Rank and Inconsistency'!H69</f>
        <v>6.2068965517241365E-2</v>
      </c>
      <c r="I69" s="1">
        <f>'Rank and Inconsistency'!I69</f>
        <v>6.2068965517241365E-2</v>
      </c>
      <c r="J69" s="1">
        <f>'Rank and Inconsistency'!J69</f>
        <v>0.14482758620689654</v>
      </c>
      <c r="K69" s="1">
        <f>'Rank and Inconsistency'!K69</f>
        <v>6.8965517241379292E-3</v>
      </c>
      <c r="L69" s="1">
        <f>'Rank and Inconsistency'!L69</f>
        <v>9.3103448275862047E-2</v>
      </c>
      <c r="Q69" s="1">
        <f t="shared" ref="Q69:AA69" si="70">(B69-$M$78)/$M$79</f>
        <v>0.74292887219881554</v>
      </c>
      <c r="R69" s="1">
        <f t="shared" si="70"/>
        <v>3.0235477356927293E-2</v>
      </c>
      <c r="S69" s="1">
        <f t="shared" si="70"/>
        <v>-0.3973805595482055</v>
      </c>
      <c r="T69" s="1">
        <f t="shared" si="70"/>
        <v>3.0235477356927293E-2</v>
      </c>
      <c r="U69" s="1">
        <f t="shared" si="70"/>
        <v>0.74292887219881554</v>
      </c>
      <c r="V69" s="1">
        <f t="shared" si="70"/>
        <v>3.0235477356927293E-2</v>
      </c>
      <c r="W69" s="1">
        <f t="shared" si="70"/>
        <v>-0.3973805595482055</v>
      </c>
      <c r="X69" s="1">
        <f t="shared" si="70"/>
        <v>-0.3973805595482055</v>
      </c>
      <c r="Y69" s="1">
        <f t="shared" si="70"/>
        <v>0.74292887219881554</v>
      </c>
      <c r="Z69" s="1">
        <f t="shared" si="70"/>
        <v>-1.1575868473795528</v>
      </c>
      <c r="AA69" s="1">
        <f t="shared" si="70"/>
        <v>3.0235477356927293E-2</v>
      </c>
      <c r="AE69" s="1" t="s">
        <v>2</v>
      </c>
      <c r="AF69" s="1">
        <f t="shared" ref="AF69:AP69" si="71">IF(Q69&lt;1,0,(((Q69)-1)))</f>
        <v>0</v>
      </c>
      <c r="AG69" s="1">
        <f t="shared" si="71"/>
        <v>0</v>
      </c>
      <c r="AH69" s="1">
        <f t="shared" si="71"/>
        <v>0</v>
      </c>
      <c r="AI69" s="1">
        <f t="shared" si="71"/>
        <v>0</v>
      </c>
      <c r="AJ69" s="1">
        <f t="shared" si="71"/>
        <v>0</v>
      </c>
      <c r="AK69" s="1">
        <f t="shared" si="71"/>
        <v>0</v>
      </c>
      <c r="AL69" s="1">
        <f t="shared" si="71"/>
        <v>0</v>
      </c>
      <c r="AM69" s="1">
        <f t="shared" si="71"/>
        <v>0</v>
      </c>
      <c r="AN69" s="1">
        <f t="shared" si="71"/>
        <v>0</v>
      </c>
      <c r="AO69" s="1">
        <f t="shared" si="71"/>
        <v>0</v>
      </c>
      <c r="AP69" s="1">
        <f t="shared" si="71"/>
        <v>0</v>
      </c>
    </row>
    <row r="70" spans="1:42" ht="15.75" customHeight="1" x14ac:dyDescent="0.25">
      <c r="A70" s="1" t="str">
        <f>'Rank and Inconsistency'!A70</f>
        <v>j4</v>
      </c>
      <c r="B70" s="1">
        <f>'Rank and Inconsistency'!B70</f>
        <v>5.4271356783919596E-2</v>
      </c>
      <c r="C70" s="1">
        <f>'Rank and Inconsistency'!C70</f>
        <v>0.12663316582914572</v>
      </c>
      <c r="D70" s="1">
        <f>'Rank and Inconsistency'!D70</f>
        <v>3.1658291457286429E-2</v>
      </c>
      <c r="E70" s="1">
        <f>'Rank and Inconsistency'!E70</f>
        <v>0.12663316582914572</v>
      </c>
      <c r="F70" s="1">
        <f>'Rank and Inconsistency'!F70</f>
        <v>0.18994974874371859</v>
      </c>
      <c r="G70" s="1">
        <f>'Rank and Inconsistency'!G70</f>
        <v>0.18994974874371859</v>
      </c>
      <c r="H70" s="1">
        <f>'Rank and Inconsistency'!H70</f>
        <v>5.4271356783919596E-2</v>
      </c>
      <c r="I70" s="1">
        <f>'Rank and Inconsistency'!I70</f>
        <v>0.12663316582914572</v>
      </c>
      <c r="J70" s="1">
        <f>'Rank and Inconsistency'!J70</f>
        <v>3.1658291457286429E-2</v>
      </c>
      <c r="K70" s="1">
        <f>'Rank and Inconsistency'!K70</f>
        <v>1.4070351758793969E-2</v>
      </c>
      <c r="L70" s="1">
        <f>'Rank and Inconsistency'!L70</f>
        <v>5.4271356783919596E-2</v>
      </c>
      <c r="Q70" s="1">
        <f t="shared" ref="Q70:AA70" si="72">(B70-$M$78)/$M$79</f>
        <v>-0.50482177485100255</v>
      </c>
      <c r="R70" s="1">
        <f t="shared" si="72"/>
        <v>0.49223270315895545</v>
      </c>
      <c r="S70" s="1">
        <f t="shared" si="72"/>
        <v>-0.81640129922911442</v>
      </c>
      <c r="T70" s="1">
        <f t="shared" si="72"/>
        <v>0.49223270315895545</v>
      </c>
      <c r="U70" s="1">
        <f t="shared" si="72"/>
        <v>1.3646553714176688</v>
      </c>
      <c r="V70" s="1">
        <f t="shared" si="72"/>
        <v>1.3646553714176688</v>
      </c>
      <c r="W70" s="1">
        <f t="shared" si="72"/>
        <v>-0.50482177485100255</v>
      </c>
      <c r="X70" s="1">
        <f t="shared" si="72"/>
        <v>0.49223270315895545</v>
      </c>
      <c r="Y70" s="1">
        <f t="shared" si="72"/>
        <v>-0.81640129922911442</v>
      </c>
      <c r="Z70" s="1">
        <f t="shared" si="72"/>
        <v>-1.0587409293009793</v>
      </c>
      <c r="AA70" s="1">
        <f t="shared" si="72"/>
        <v>-0.50482177485100255</v>
      </c>
      <c r="AE70" s="1" t="s">
        <v>3</v>
      </c>
      <c r="AF70" s="1">
        <f t="shared" ref="AF70:AP70" si="73">IF(Q70&lt;1,0,(((Q70)-1)))</f>
        <v>0</v>
      </c>
      <c r="AG70" s="1">
        <f t="shared" si="73"/>
        <v>0</v>
      </c>
      <c r="AH70" s="1">
        <f t="shared" si="73"/>
        <v>0</v>
      </c>
      <c r="AI70" s="1">
        <f t="shared" si="73"/>
        <v>0</v>
      </c>
      <c r="AJ70" s="1">
        <f t="shared" si="73"/>
        <v>0.36465537141766879</v>
      </c>
      <c r="AK70" s="1">
        <f t="shared" si="73"/>
        <v>0.36465537141766879</v>
      </c>
      <c r="AL70" s="1">
        <f t="shared" si="73"/>
        <v>0</v>
      </c>
      <c r="AM70" s="1">
        <f t="shared" si="73"/>
        <v>0</v>
      </c>
      <c r="AN70" s="1">
        <f t="shared" si="73"/>
        <v>0</v>
      </c>
      <c r="AO70" s="1">
        <f t="shared" si="73"/>
        <v>0</v>
      </c>
      <c r="AP70" s="1">
        <f t="shared" si="73"/>
        <v>0</v>
      </c>
    </row>
    <row r="71" spans="1:42" ht="15.75" customHeight="1" x14ac:dyDescent="0.25">
      <c r="A71" s="1" t="str">
        <f>'Rank and Inconsistency'!A71</f>
        <v>j5</v>
      </c>
      <c r="B71" s="1">
        <f>'Rank and Inconsistency'!B71</f>
        <v>7.4204946996466445E-2</v>
      </c>
      <c r="C71" s="1">
        <f>'Rank and Inconsistency'!C71</f>
        <v>0.12720848056537104</v>
      </c>
      <c r="D71" s="1">
        <f>'Rank and Inconsistency'!D71</f>
        <v>3.2979976442873975E-2</v>
      </c>
      <c r="E71" s="1">
        <f>'Rank and Inconsistency'!E71</f>
        <v>7.4204946996466445E-2</v>
      </c>
      <c r="F71" s="1">
        <f>'Rank and Inconsistency'!F71</f>
        <v>0.29681978798586578</v>
      </c>
      <c r="G71" s="1">
        <f>'Rank and Inconsistency'!G71</f>
        <v>0.12720848056537104</v>
      </c>
      <c r="H71" s="1">
        <f>'Rank and Inconsistency'!H71</f>
        <v>7.4204946996466445E-2</v>
      </c>
      <c r="I71" s="1">
        <f>'Rank and Inconsistency'!I71</f>
        <v>3.2979976442873975E-2</v>
      </c>
      <c r="J71" s="1">
        <f>'Rank and Inconsistency'!J71</f>
        <v>3.2979976442873975E-2</v>
      </c>
      <c r="K71" s="1">
        <f>'Rank and Inconsistency'!K71</f>
        <v>0</v>
      </c>
      <c r="L71" s="1">
        <f>'Rank and Inconsistency'!L71</f>
        <v>0.12720848056537104</v>
      </c>
      <c r="Q71" s="1">
        <f t="shared" ref="Q71:AA71" si="74">(B71-$M$78)/$M$79</f>
        <v>-0.23016203863830625</v>
      </c>
      <c r="R71" s="1">
        <f t="shared" si="74"/>
        <v>0.50015981473323989</v>
      </c>
      <c r="S71" s="1">
        <f t="shared" si="74"/>
        <v>-0.79819014681617562</v>
      </c>
      <c r="T71" s="1">
        <f t="shared" si="74"/>
        <v>-0.23016203863830625</v>
      </c>
      <c r="U71" s="1">
        <f t="shared" si="74"/>
        <v>2.8371897455221879</v>
      </c>
      <c r="V71" s="1">
        <f t="shared" si="74"/>
        <v>0.50015981473323989</v>
      </c>
      <c r="W71" s="1">
        <f t="shared" si="74"/>
        <v>-0.23016203863830625</v>
      </c>
      <c r="X71" s="1">
        <f t="shared" si="74"/>
        <v>-0.79819014681617562</v>
      </c>
      <c r="Y71" s="1">
        <f t="shared" si="74"/>
        <v>-0.79819014681617562</v>
      </c>
      <c r="Z71" s="1">
        <f t="shared" si="74"/>
        <v>-1.2526126333584711</v>
      </c>
      <c r="AA71" s="1">
        <f t="shared" si="74"/>
        <v>0.50015981473323989</v>
      </c>
      <c r="AE71" s="1" t="s">
        <v>4</v>
      </c>
      <c r="AF71" s="1">
        <f t="shared" ref="AF71:AP71" si="75">IF(Q71&lt;1,0,(((Q71)-1)))</f>
        <v>0</v>
      </c>
      <c r="AG71" s="1">
        <f t="shared" si="75"/>
        <v>0</v>
      </c>
      <c r="AH71" s="1">
        <f t="shared" si="75"/>
        <v>0</v>
      </c>
      <c r="AI71" s="1">
        <f t="shared" si="75"/>
        <v>0</v>
      </c>
      <c r="AJ71" s="1">
        <f t="shared" si="75"/>
        <v>1.8371897455221879</v>
      </c>
      <c r="AK71" s="1">
        <f t="shared" si="75"/>
        <v>0</v>
      </c>
      <c r="AL71" s="1">
        <f t="shared" si="75"/>
        <v>0</v>
      </c>
      <c r="AM71" s="1">
        <f t="shared" si="75"/>
        <v>0</v>
      </c>
      <c r="AN71" s="1">
        <f t="shared" si="75"/>
        <v>0</v>
      </c>
      <c r="AO71" s="1">
        <f t="shared" si="75"/>
        <v>0</v>
      </c>
      <c r="AP71" s="1">
        <f t="shared" si="75"/>
        <v>0</v>
      </c>
    </row>
    <row r="72" spans="1:42" ht="15.75" customHeight="1" x14ac:dyDescent="0.25">
      <c r="A72" s="1" t="str">
        <f>'Rank and Inconsistency'!A72</f>
        <v>j6</v>
      </c>
      <c r="B72" s="1">
        <f>'Rank and Inconsistency'!B72</f>
        <v>1.8677986658580958E-2</v>
      </c>
      <c r="C72" s="1">
        <f>'Rank and Inconsistency'!C72</f>
        <v>0.25215281989084293</v>
      </c>
      <c r="D72" s="1">
        <f>'Rank and Inconsistency'!D72</f>
        <v>4.2025469981807159E-2</v>
      </c>
      <c r="E72" s="1">
        <f>'Rank and Inconsistency'!E72</f>
        <v>4.2025469981807159E-2</v>
      </c>
      <c r="F72" s="1">
        <f>'Rank and Inconsistency'!F72</f>
        <v>0.16810187992722864</v>
      </c>
      <c r="G72" s="1">
        <f>'Rank and Inconsistency'!G72</f>
        <v>0.16810187992722864</v>
      </c>
      <c r="H72" s="1">
        <f>'Rank and Inconsistency'!H72</f>
        <v>0.16810187992722864</v>
      </c>
      <c r="I72" s="1">
        <f>'Rank and Inconsistency'!I72</f>
        <v>7.2043662825955118E-2</v>
      </c>
      <c r="J72" s="1">
        <f>'Rank and Inconsistency'!J72</f>
        <v>4.2025469981807159E-2</v>
      </c>
      <c r="K72" s="1">
        <f>'Rank and Inconsistency'!K72</f>
        <v>-1.5281989084293512E-2</v>
      </c>
      <c r="L72" s="1">
        <f>'Rank and Inconsistency'!L72</f>
        <v>4.2025469981807159E-2</v>
      </c>
      <c r="Q72" s="1">
        <f t="shared" ref="Q72:AA72" si="76">(B72-$M$78)/$M$79</f>
        <v>-0.99525353076183687</v>
      </c>
      <c r="R72" s="1">
        <f t="shared" si="76"/>
        <v>2.2217352516960891</v>
      </c>
      <c r="S72" s="1">
        <f t="shared" si="76"/>
        <v>-0.67355465251604429</v>
      </c>
      <c r="T72" s="1">
        <f t="shared" si="76"/>
        <v>-0.67355465251604429</v>
      </c>
      <c r="U72" s="1">
        <f t="shared" si="76"/>
        <v>1.0636192900112362</v>
      </c>
      <c r="V72" s="1">
        <f t="shared" si="76"/>
        <v>1.0636192900112362</v>
      </c>
      <c r="W72" s="1">
        <f t="shared" si="76"/>
        <v>1.0636192900112362</v>
      </c>
      <c r="X72" s="1">
        <f t="shared" si="76"/>
        <v>-0.25994180905716813</v>
      </c>
      <c r="Y72" s="1">
        <f t="shared" si="76"/>
        <v>-0.67355465251604429</v>
      </c>
      <c r="Z72" s="1">
        <f t="shared" si="76"/>
        <v>-1.4631791718466263</v>
      </c>
      <c r="AA72" s="1">
        <f t="shared" si="76"/>
        <v>-0.67355465251604429</v>
      </c>
      <c r="AB72" s="24"/>
      <c r="AE72" s="1" t="s">
        <v>5</v>
      </c>
      <c r="AF72" s="1">
        <f t="shared" ref="AF72:AP72" si="77">IF(Q72&lt;1,0,(((Q72)-1)))</f>
        <v>0</v>
      </c>
      <c r="AG72" s="1">
        <f t="shared" si="77"/>
        <v>1.2217352516960891</v>
      </c>
      <c r="AH72" s="1">
        <f t="shared" si="77"/>
        <v>0</v>
      </c>
      <c r="AI72" s="1">
        <f t="shared" si="77"/>
        <v>0</v>
      </c>
      <c r="AJ72" s="1">
        <f t="shared" si="77"/>
        <v>6.3619290011236229E-2</v>
      </c>
      <c r="AK72" s="1">
        <f t="shared" si="77"/>
        <v>6.3619290011236229E-2</v>
      </c>
      <c r="AL72" s="1">
        <f t="shared" si="77"/>
        <v>6.3619290011236229E-2</v>
      </c>
      <c r="AM72" s="1">
        <f t="shared" si="77"/>
        <v>0</v>
      </c>
      <c r="AN72" s="1">
        <f t="shared" si="77"/>
        <v>0</v>
      </c>
      <c r="AO72" s="1">
        <f t="shared" si="77"/>
        <v>0</v>
      </c>
      <c r="AP72" s="1">
        <f t="shared" si="77"/>
        <v>0</v>
      </c>
    </row>
    <row r="73" spans="1:42" ht="15.75" customHeight="1" x14ac:dyDescent="0.25">
      <c r="A73" s="1" t="str">
        <f>'Rank and Inconsistency'!A73</f>
        <v>j7</v>
      </c>
      <c r="B73" s="1">
        <f>'Rank and Inconsistency'!B73</f>
        <v>0.10088070456365093</v>
      </c>
      <c r="C73" s="1">
        <f>'Rank and Inconsistency'!C73</f>
        <v>0.23538831064851887</v>
      </c>
      <c r="D73" s="1">
        <f>'Rank and Inconsistency'!D73</f>
        <v>4.3234587670136111E-2</v>
      </c>
      <c r="E73" s="1">
        <f>'Rank and Inconsistency'!E73</f>
        <v>0.10088070456365093</v>
      </c>
      <c r="F73" s="1">
        <f>'Rank and Inconsistency'!F73</f>
        <v>0.15132105684547639</v>
      </c>
      <c r="G73" s="1">
        <f>'Rank and Inconsistency'!G73</f>
        <v>4.3234587670136111E-2</v>
      </c>
      <c r="H73" s="1">
        <f>'Rank and Inconsistency'!H73</f>
        <v>0.10088070456365093</v>
      </c>
      <c r="I73" s="1">
        <f>'Rank and Inconsistency'!I73</f>
        <v>1.1208967173738992E-2</v>
      </c>
      <c r="J73" s="1">
        <f>'Rank and Inconsistency'!J73</f>
        <v>0.10088070456365093</v>
      </c>
      <c r="K73" s="1">
        <f>'Rank and Inconsistency'!K73</f>
        <v>1.1208967173738992E-2</v>
      </c>
      <c r="L73" s="1">
        <f>'Rank and Inconsistency'!L73</f>
        <v>0.10088070456365093</v>
      </c>
      <c r="Q73" s="1">
        <f t="shared" ref="Q73:AA73" si="78">(B73-$M$78)/$M$79</f>
        <v>0.13739626162538782</v>
      </c>
      <c r="R73" s="1">
        <f t="shared" si="78"/>
        <v>1.9907414549372002</v>
      </c>
      <c r="S73" s="1">
        <f t="shared" si="78"/>
        <v>-0.65689453550824584</v>
      </c>
      <c r="T73" s="1">
        <f t="shared" si="78"/>
        <v>0.13739626162538782</v>
      </c>
      <c r="U73" s="1">
        <f t="shared" si="78"/>
        <v>0.83240070911731712</v>
      </c>
      <c r="V73" s="1">
        <f t="shared" si="78"/>
        <v>-0.65689453550824584</v>
      </c>
      <c r="W73" s="1">
        <f t="shared" si="78"/>
        <v>0.13739626162538782</v>
      </c>
      <c r="X73" s="1">
        <f t="shared" si="78"/>
        <v>-1.0981672005824867</v>
      </c>
      <c r="Y73" s="1">
        <f t="shared" si="78"/>
        <v>0.13739626162538782</v>
      </c>
      <c r="Z73" s="1">
        <f t="shared" si="78"/>
        <v>-1.0981672005824867</v>
      </c>
      <c r="AA73" s="1">
        <f t="shared" si="78"/>
        <v>0.13739626162538782</v>
      </c>
      <c r="AE73" s="1" t="s">
        <v>6</v>
      </c>
      <c r="AF73" s="1">
        <f t="shared" ref="AF73:AP73" si="79">IF(Q73&lt;1,0,(((Q73)-1)))</f>
        <v>0</v>
      </c>
      <c r="AG73" s="1">
        <f t="shared" si="79"/>
        <v>0.99074145493720023</v>
      </c>
      <c r="AH73" s="1">
        <f t="shared" si="79"/>
        <v>0</v>
      </c>
      <c r="AI73" s="1">
        <f t="shared" si="79"/>
        <v>0</v>
      </c>
      <c r="AJ73" s="1">
        <f t="shared" si="79"/>
        <v>0</v>
      </c>
      <c r="AK73" s="1">
        <f t="shared" si="79"/>
        <v>0</v>
      </c>
      <c r="AL73" s="1">
        <f t="shared" si="79"/>
        <v>0</v>
      </c>
      <c r="AM73" s="1">
        <f t="shared" si="79"/>
        <v>0</v>
      </c>
      <c r="AN73" s="1">
        <f t="shared" si="79"/>
        <v>0</v>
      </c>
      <c r="AO73" s="1">
        <f t="shared" si="79"/>
        <v>0</v>
      </c>
      <c r="AP73" s="1">
        <f t="shared" si="79"/>
        <v>0</v>
      </c>
    </row>
    <row r="74" spans="1:42" ht="15.75" customHeight="1" x14ac:dyDescent="0.25">
      <c r="A74" s="1" t="str">
        <f>'Rank and Inconsistency'!A74</f>
        <v>j8</v>
      </c>
      <c r="B74" s="1">
        <f>'Rank and Inconsistency'!B74</f>
        <v>1.2351124834583147E-2</v>
      </c>
      <c r="C74" s="1">
        <f>'Rank and Inconsistency'!C74</f>
        <v>0.11116012351124833</v>
      </c>
      <c r="D74" s="1">
        <f>'Rank and Inconsistency'!D74</f>
        <v>4.7640052933392144E-2</v>
      </c>
      <c r="E74" s="1">
        <f>'Rank and Inconsistency'!E74</f>
        <v>4.7640052933392144E-2</v>
      </c>
      <c r="F74" s="1">
        <f>'Rank and Inconsistency'!F74</f>
        <v>0.25937362152624616</v>
      </c>
      <c r="G74" s="1">
        <f>'Rank and Inconsistency'!G74</f>
        <v>0.11116012351124833</v>
      </c>
      <c r="H74" s="1">
        <f>'Rank and Inconsistency'!H74</f>
        <v>0.25937362152624616</v>
      </c>
      <c r="I74" s="1">
        <f>'Rank and Inconsistency'!I74</f>
        <v>0.11116012351124833</v>
      </c>
      <c r="J74" s="1">
        <f>'Rank and Inconsistency'!J74</f>
        <v>1.2351124834583147E-2</v>
      </c>
      <c r="K74" s="1">
        <f>'Rank and Inconsistency'!K74</f>
        <v>0</v>
      </c>
      <c r="L74" s="1">
        <f>'Rank and Inconsistency'!L74</f>
        <v>2.7790030877812084E-2</v>
      </c>
      <c r="Q74" s="1">
        <f t="shared" ref="Q74:AA74" si="80">(B74-$M$78)/$M$79</f>
        <v>-1.0824297083146208</v>
      </c>
      <c r="R74" s="1">
        <f t="shared" si="80"/>
        <v>0.27903369203618211</v>
      </c>
      <c r="S74" s="1">
        <f t="shared" si="80"/>
        <v>-0.5961927796179054</v>
      </c>
      <c r="T74" s="1">
        <f t="shared" si="80"/>
        <v>-0.5961927796179054</v>
      </c>
      <c r="U74" s="1">
        <f t="shared" si="80"/>
        <v>2.3212287925623869</v>
      </c>
      <c r="V74" s="1">
        <f t="shared" si="80"/>
        <v>0.27903369203618211</v>
      </c>
      <c r="W74" s="1">
        <f t="shared" si="80"/>
        <v>2.3212287925623869</v>
      </c>
      <c r="X74" s="1">
        <f t="shared" si="80"/>
        <v>0.27903369203618211</v>
      </c>
      <c r="Y74" s="1">
        <f t="shared" si="80"/>
        <v>-1.0824297083146208</v>
      </c>
      <c r="Z74" s="1">
        <f t="shared" si="80"/>
        <v>-1.2526126333584711</v>
      </c>
      <c r="AA74" s="1">
        <f t="shared" si="80"/>
        <v>-0.86970105200980785</v>
      </c>
      <c r="AE74" s="1" t="s">
        <v>7</v>
      </c>
      <c r="AF74" s="1">
        <f t="shared" ref="AF74:AP74" si="81">IF(Q74&lt;1,0,(((Q74)-1)))</f>
        <v>0</v>
      </c>
      <c r="AG74" s="1">
        <f t="shared" si="81"/>
        <v>0</v>
      </c>
      <c r="AH74" s="1">
        <f t="shared" si="81"/>
        <v>0</v>
      </c>
      <c r="AI74" s="1">
        <f t="shared" si="81"/>
        <v>0</v>
      </c>
      <c r="AJ74" s="1">
        <f t="shared" si="81"/>
        <v>1.3212287925623869</v>
      </c>
      <c r="AK74" s="1">
        <f t="shared" si="81"/>
        <v>0</v>
      </c>
      <c r="AL74" s="1">
        <f t="shared" si="81"/>
        <v>1.3212287925623869</v>
      </c>
      <c r="AM74" s="1">
        <f t="shared" si="81"/>
        <v>0</v>
      </c>
      <c r="AN74" s="1">
        <f t="shared" si="81"/>
        <v>0</v>
      </c>
      <c r="AO74" s="1">
        <f t="shared" si="81"/>
        <v>0</v>
      </c>
      <c r="AP74" s="1">
        <f t="shared" si="81"/>
        <v>0</v>
      </c>
    </row>
    <row r="75" spans="1:42" ht="15.75" customHeight="1" x14ac:dyDescent="0.25">
      <c r="A75" s="1" t="str">
        <f>'Rank and Inconsistency'!A75</f>
        <v>j9</v>
      </c>
      <c r="B75" s="1">
        <f>'Rank and Inconsistency'!B75</f>
        <v>1.2527341419765359E-2</v>
      </c>
      <c r="C75" s="1">
        <f>'Rank and Inconsistency'!C75</f>
        <v>7.5164048518592153E-2</v>
      </c>
      <c r="D75" s="1">
        <f>'Rank and Inconsistency'!D75</f>
        <v>5.5677072976734925E-3</v>
      </c>
      <c r="E75" s="1">
        <f>'Rank and Inconsistency'!E75</f>
        <v>7.5164048518592153E-2</v>
      </c>
      <c r="F75" s="1">
        <f>'Rank and Inconsistency'!F75</f>
        <v>0.11692185325114336</v>
      </c>
      <c r="G75" s="1">
        <f>'Rank and Inconsistency'!G75</f>
        <v>7.5164048518592153E-2</v>
      </c>
      <c r="H75" s="1">
        <f>'Rank and Inconsistency'!H75</f>
        <v>2.1475442433883472E-2</v>
      </c>
      <c r="I75" s="1">
        <f>'Rank and Inconsistency'!I75</f>
        <v>0.11692185325114336</v>
      </c>
      <c r="J75" s="1">
        <f>'Rank and Inconsistency'!J75</f>
        <v>5.0109365679061435E-2</v>
      </c>
      <c r="K75" s="1">
        <f>'Rank and Inconsistency'!K75</f>
        <v>0</v>
      </c>
      <c r="L75" s="1">
        <f>'Rank and Inconsistency'!L75</f>
        <v>0.45098429111155292</v>
      </c>
      <c r="Q75" s="1">
        <f t="shared" ref="Q75:AA75" si="82">(B75-$M$78)/$M$79</f>
        <v>-1.080001665985749</v>
      </c>
      <c r="R75" s="1">
        <f t="shared" si="82"/>
        <v>-0.21694682912213825</v>
      </c>
      <c r="S75" s="1">
        <f t="shared" si="82"/>
        <v>-1.1758966478594834</v>
      </c>
      <c r="T75" s="1">
        <f t="shared" si="82"/>
        <v>-0.21694682912213825</v>
      </c>
      <c r="U75" s="1">
        <f t="shared" si="82"/>
        <v>0.35842306212026903</v>
      </c>
      <c r="V75" s="1">
        <f t="shared" si="82"/>
        <v>-0.21694682912213825</v>
      </c>
      <c r="W75" s="1">
        <f t="shared" si="82"/>
        <v>-0.95670811786237608</v>
      </c>
      <c r="X75" s="1">
        <f t="shared" si="82"/>
        <v>0.35842306212026903</v>
      </c>
      <c r="Y75" s="1">
        <f t="shared" si="82"/>
        <v>-0.56216876386758252</v>
      </c>
      <c r="Z75" s="1">
        <f t="shared" si="82"/>
        <v>-1.2526126333584711</v>
      </c>
      <c r="AA75" s="1">
        <f t="shared" si="82"/>
        <v>4.961382192059526</v>
      </c>
      <c r="AE75" s="1" t="s">
        <v>8</v>
      </c>
      <c r="AF75" s="1">
        <f t="shared" ref="AF75:AP75" si="83">IF(Q75&lt;1,0,(((Q75)-1)))</f>
        <v>0</v>
      </c>
      <c r="AG75" s="1">
        <f t="shared" si="83"/>
        <v>0</v>
      </c>
      <c r="AH75" s="1">
        <f t="shared" si="83"/>
        <v>0</v>
      </c>
      <c r="AI75" s="1">
        <f t="shared" si="83"/>
        <v>0</v>
      </c>
      <c r="AJ75" s="1">
        <f t="shared" si="83"/>
        <v>0</v>
      </c>
      <c r="AK75" s="1">
        <f t="shared" si="83"/>
        <v>0</v>
      </c>
      <c r="AL75" s="1">
        <f t="shared" si="83"/>
        <v>0</v>
      </c>
      <c r="AM75" s="1">
        <f t="shared" si="83"/>
        <v>0</v>
      </c>
      <c r="AN75" s="1">
        <f t="shared" si="83"/>
        <v>0</v>
      </c>
      <c r="AO75" s="1">
        <f t="shared" si="83"/>
        <v>0</v>
      </c>
      <c r="AP75" s="1">
        <f t="shared" si="83"/>
        <v>3.961382192059526</v>
      </c>
    </row>
    <row r="76" spans="1:42" ht="15.75" customHeight="1" x14ac:dyDescent="0.25">
      <c r="A76" s="1" t="str">
        <f>'Rank and Inconsistency'!A76</f>
        <v>j10</v>
      </c>
      <c r="B76" s="1">
        <f>'Rank and Inconsistency'!B76</f>
        <v>4.3689320388349523E-2</v>
      </c>
      <c r="C76" s="1">
        <f>'Rank and Inconsistency'!C76</f>
        <v>6.7961165048543701E-2</v>
      </c>
      <c r="D76" s="1">
        <f>'Rank and Inconsistency'!D76</f>
        <v>6.7961165048543701E-2</v>
      </c>
      <c r="E76" s="1">
        <f>'Rank and Inconsistency'!E76</f>
        <v>6.7961165048543701E-2</v>
      </c>
      <c r="F76" s="1">
        <f>'Rank and Inconsistency'!F76</f>
        <v>0.11650485436893206</v>
      </c>
      <c r="G76" s="1">
        <f>'Rank and Inconsistency'!G76</f>
        <v>0.26213592233009714</v>
      </c>
      <c r="H76" s="1">
        <f>'Rank and Inconsistency'!H76</f>
        <v>6.7961165048543701E-2</v>
      </c>
      <c r="I76" s="1">
        <f>'Rank and Inconsistency'!I76</f>
        <v>0.11650485436893206</v>
      </c>
      <c r="J76" s="1">
        <f>'Rank and Inconsistency'!J76</f>
        <v>0.11650485436893206</v>
      </c>
      <c r="K76" s="1">
        <f>'Rank and Inconsistency'!K76</f>
        <v>2.9126213592233014E-2</v>
      </c>
      <c r="L76" s="1">
        <f>'Rank and Inconsistency'!L76</f>
        <v>4.3689320388349523E-2</v>
      </c>
      <c r="Q76" s="1">
        <f t="shared" ref="Q76:AA76" si="84">(B76-$M$78)/$M$79</f>
        <v>-0.65062889208425478</v>
      </c>
      <c r="R76" s="1">
        <f t="shared" si="84"/>
        <v>-0.31619348026524569</v>
      </c>
      <c r="S76" s="1">
        <f t="shared" si="84"/>
        <v>-0.31619348026524569</v>
      </c>
      <c r="T76" s="1">
        <f t="shared" si="84"/>
        <v>-0.31619348026524569</v>
      </c>
      <c r="U76" s="1">
        <f t="shared" si="84"/>
        <v>0.3526773433727724</v>
      </c>
      <c r="V76" s="1">
        <f t="shared" si="84"/>
        <v>2.3592898142868268</v>
      </c>
      <c r="W76" s="1">
        <f t="shared" si="84"/>
        <v>-0.31619348026524569</v>
      </c>
      <c r="X76" s="1">
        <f t="shared" si="84"/>
        <v>0.3526773433727724</v>
      </c>
      <c r="Y76" s="1">
        <f t="shared" si="84"/>
        <v>0.3526773433727724</v>
      </c>
      <c r="Z76" s="1">
        <f t="shared" si="84"/>
        <v>-0.85129013917566021</v>
      </c>
      <c r="AA76" s="1">
        <f t="shared" si="84"/>
        <v>-0.65062889208425478</v>
      </c>
      <c r="AE76" s="1" t="s">
        <v>9</v>
      </c>
      <c r="AF76" s="1">
        <f t="shared" ref="AF76:AP76" si="85">IF(Q76&lt;1,0,(((Q76)-1)))</f>
        <v>0</v>
      </c>
      <c r="AG76" s="1">
        <f t="shared" si="85"/>
        <v>0</v>
      </c>
      <c r="AH76" s="1">
        <f t="shared" si="85"/>
        <v>0</v>
      </c>
      <c r="AI76" s="1">
        <f t="shared" si="85"/>
        <v>0</v>
      </c>
      <c r="AJ76" s="1">
        <f t="shared" si="85"/>
        <v>0</v>
      </c>
      <c r="AK76" s="1">
        <f t="shared" si="85"/>
        <v>1.3592898142868268</v>
      </c>
      <c r="AL76" s="1">
        <f t="shared" si="85"/>
        <v>0</v>
      </c>
      <c r="AM76" s="1">
        <f t="shared" si="85"/>
        <v>0</v>
      </c>
      <c r="AN76" s="1">
        <f t="shared" si="85"/>
        <v>0</v>
      </c>
      <c r="AO76" s="1">
        <f t="shared" si="85"/>
        <v>0</v>
      </c>
      <c r="AP76" s="1">
        <f t="shared" si="85"/>
        <v>0</v>
      </c>
    </row>
    <row r="77" spans="1:42" ht="15.75" customHeight="1" x14ac:dyDescent="0.25">
      <c r="A77" s="1" t="str">
        <f>'Rank and Inconsistency'!A77</f>
        <v>j11</v>
      </c>
      <c r="B77" s="1">
        <f>'Rank and Inconsistency'!B77</f>
        <v>9.5890410958904104E-2</v>
      </c>
      <c r="C77" s="1">
        <f>'Rank and Inconsistency'!C77</f>
        <v>9.5890410958904104E-2</v>
      </c>
      <c r="D77" s="1">
        <f>'Rank and Inconsistency'!D77</f>
        <v>2.3972602739726026E-2</v>
      </c>
      <c r="E77" s="1">
        <f>'Rank and Inconsistency'!E77</f>
        <v>9.5890410958904104E-2</v>
      </c>
      <c r="F77" s="1">
        <f>'Rank and Inconsistency'!F77</f>
        <v>9.5890410958904104E-2</v>
      </c>
      <c r="G77" s="1">
        <f>'Rank and Inconsistency'!G77</f>
        <v>0.14383561643835616</v>
      </c>
      <c r="H77" s="1">
        <f>'Rank and Inconsistency'!H77</f>
        <v>4.1095890410958902E-2</v>
      </c>
      <c r="I77" s="1">
        <f>'Rank and Inconsistency'!I77</f>
        <v>0.14383561643835616</v>
      </c>
      <c r="J77" s="1">
        <f>'Rank and Inconsistency'!J77</f>
        <v>0.14383561643835616</v>
      </c>
      <c r="K77" s="1">
        <f>'Rank and Inconsistency'!K77</f>
        <v>2.3972602739726026E-2</v>
      </c>
      <c r="L77" s="1">
        <f>'Rank and Inconsistency'!L77</f>
        <v>9.5890410958904104E-2</v>
      </c>
      <c r="Q77" s="1">
        <f t="shared" ref="Q77:AA77" si="86">(B77-$M$78)/$M$79</f>
        <v>6.8636308677175378E-2</v>
      </c>
      <c r="R77" s="1">
        <f t="shared" si="86"/>
        <v>6.8636308677175378E-2</v>
      </c>
      <c r="S77" s="1">
        <f t="shared" si="86"/>
        <v>-0.92230039784955942</v>
      </c>
      <c r="T77" s="1">
        <f t="shared" si="86"/>
        <v>6.8636308677175378E-2</v>
      </c>
      <c r="U77" s="1">
        <f t="shared" si="86"/>
        <v>6.8636308677175378E-2</v>
      </c>
      <c r="V77" s="1">
        <f t="shared" si="86"/>
        <v>0.72926077969499858</v>
      </c>
      <c r="W77" s="1">
        <f t="shared" si="86"/>
        <v>-0.6863630867717655</v>
      </c>
      <c r="X77" s="1">
        <f t="shared" si="86"/>
        <v>0.72926077969499858</v>
      </c>
      <c r="Y77" s="1">
        <f t="shared" si="86"/>
        <v>0.72926077969499858</v>
      </c>
      <c r="Z77" s="1">
        <f t="shared" si="86"/>
        <v>-0.92230039784955942</v>
      </c>
      <c r="AA77" s="1">
        <f t="shared" si="86"/>
        <v>6.8636308677175378E-2</v>
      </c>
      <c r="AB77" s="25">
        <f>SUM(Q67:AA77)</f>
        <v>-1.1815548539573228E-13</v>
      </c>
      <c r="AC77" s="1" t="s">
        <v>1550</v>
      </c>
      <c r="AE77" s="1" t="s">
        <v>10</v>
      </c>
      <c r="AF77" s="1">
        <f t="shared" ref="AF77:AP77" si="87">IF(Q77&lt;1,0,(((Q77)-1)))</f>
        <v>0</v>
      </c>
      <c r="AG77" s="1">
        <f t="shared" si="87"/>
        <v>0</v>
      </c>
      <c r="AH77" s="1">
        <f t="shared" si="87"/>
        <v>0</v>
      </c>
      <c r="AI77" s="1">
        <f t="shared" si="87"/>
        <v>0</v>
      </c>
      <c r="AJ77" s="1">
        <f t="shared" si="87"/>
        <v>0</v>
      </c>
      <c r="AK77" s="1">
        <f t="shared" si="87"/>
        <v>0</v>
      </c>
      <c r="AL77" s="1">
        <f t="shared" si="87"/>
        <v>0</v>
      </c>
      <c r="AM77" s="1">
        <f t="shared" si="87"/>
        <v>0</v>
      </c>
      <c r="AN77" s="1">
        <f t="shared" si="87"/>
        <v>0</v>
      </c>
      <c r="AO77" s="1">
        <f t="shared" si="87"/>
        <v>0</v>
      </c>
      <c r="AP77" s="1">
        <f t="shared" si="87"/>
        <v>0</v>
      </c>
    </row>
    <row r="78" spans="1:42" ht="15.75" customHeight="1" x14ac:dyDescent="0.25">
      <c r="M78" s="1">
        <f>AVERAGE(B67:L77)</f>
        <v>9.0909090909090981E-2</v>
      </c>
      <c r="N78" s="1" t="s">
        <v>1589</v>
      </c>
    </row>
    <row r="79" spans="1:42" ht="15.75" customHeight="1" x14ac:dyDescent="0.25">
      <c r="M79" s="1">
        <f>STDEV(B67:L77)</f>
        <v>7.257558201800024E-2</v>
      </c>
      <c r="N79" s="1" t="s">
        <v>1590</v>
      </c>
    </row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Q67:AA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A28 X18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W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:AP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A12 X2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P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A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:AP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1569</v>
      </c>
      <c r="B1" s="1" t="s">
        <v>1570</v>
      </c>
      <c r="C1" s="1" t="s">
        <v>1571</v>
      </c>
      <c r="D1" s="7" t="s">
        <v>1581</v>
      </c>
      <c r="E1" s="7" t="s">
        <v>1569</v>
      </c>
      <c r="F1" s="1" t="s">
        <v>1572</v>
      </c>
      <c r="G1" s="1" t="s">
        <v>1573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'Rank and Inconsistency'!B63</f>
        <v>0.22476994801612976</v>
      </c>
      <c r="D2" s="1" t="s">
        <v>1574</v>
      </c>
      <c r="E2" s="26" t="s">
        <v>129</v>
      </c>
      <c r="F2" s="1">
        <f t="shared" ref="F2:F30" si="0">VLOOKUP(E2,A:C,3,0)</f>
        <v>4.9157674033893088E-2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'Rank and Inconsistency'!C63</f>
        <v>0.32534520736463246</v>
      </c>
      <c r="D3" s="1" t="s">
        <v>1575</v>
      </c>
      <c r="E3" s="26" t="s">
        <v>118</v>
      </c>
      <c r="F3" s="1">
        <f t="shared" si="0"/>
        <v>9.5067268837636235E-2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'Rank and Inconsistency'!D63</f>
        <v>0.14239871393212844</v>
      </c>
      <c r="D4" s="1" t="s">
        <v>1574</v>
      </c>
      <c r="E4" s="26" t="s">
        <v>122</v>
      </c>
      <c r="F4" s="1">
        <f t="shared" si="0"/>
        <v>0.314462077057726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'Rank and Inconsistency'!E63</f>
        <v>9.5067268837636235E-2</v>
      </c>
      <c r="D5" s="1" t="s">
        <v>1576</v>
      </c>
      <c r="E5" s="26" t="s">
        <v>110</v>
      </c>
      <c r="F5" s="1">
        <f t="shared" si="0"/>
        <v>0.14499377981764824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'Rank and Inconsistency'!F63</f>
        <v>4.3615308535005719E-2</v>
      </c>
      <c r="D6" s="1" t="s">
        <v>1576</v>
      </c>
      <c r="E6" s="26" t="s">
        <v>103</v>
      </c>
      <c r="F6" s="1">
        <f t="shared" si="0"/>
        <v>0.16096891834679508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'Rank and Inconsistency'!G63</f>
        <v>0.17420049083670489</v>
      </c>
      <c r="D7" s="1" t="s">
        <v>1575</v>
      </c>
      <c r="E7" s="26" t="s">
        <v>104</v>
      </c>
      <c r="F7" s="1">
        <f t="shared" si="0"/>
        <v>0.32534520736463246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'Rank and Inconsistency'!H63</f>
        <v>-5.3969375222374539E-3</v>
      </c>
      <c r="D8" s="1" t="s">
        <v>1576</v>
      </c>
      <c r="E8" s="26" t="s">
        <v>117</v>
      </c>
      <c r="F8" s="1">
        <f t="shared" si="0"/>
        <v>0.21858788346576019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'Rank and Inconsistency'!I63</f>
        <v>0</v>
      </c>
      <c r="D9" s="1" t="s">
        <v>1577</v>
      </c>
      <c r="E9" s="26" t="s">
        <v>106</v>
      </c>
      <c r="F9" s="1">
        <f t="shared" si="0"/>
        <v>0.13140328603641549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'Rank and Inconsistency'!J63</f>
        <v>0</v>
      </c>
      <c r="D10" s="1" t="s">
        <v>1575</v>
      </c>
      <c r="E10" s="26" t="s">
        <v>132</v>
      </c>
      <c r="F10" s="1">
        <f t="shared" si="0"/>
        <v>0.17420049083670489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'Rank and Inconsistency'!K63</f>
        <v>0</v>
      </c>
      <c r="D11" s="1" t="s">
        <v>1577</v>
      </c>
      <c r="E11" s="26" t="s">
        <v>141</v>
      </c>
      <c r="F11" s="1">
        <f t="shared" si="0"/>
        <v>8.2645188685654195E-2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'Rank and Inconsistency'!L63</f>
        <v>0</v>
      </c>
      <c r="D12" s="1" t="s">
        <v>1574</v>
      </c>
      <c r="E12" s="26" t="s">
        <v>101</v>
      </c>
      <c r="F12" s="1">
        <f t="shared" si="0"/>
        <v>0.24089849385423276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'Rank and Inconsistency'!B78</f>
        <v>7.0842151478273635E-2</v>
      </c>
      <c r="D13" s="1" t="s">
        <v>1574</v>
      </c>
      <c r="E13" s="26" t="s">
        <v>108</v>
      </c>
      <c r="F13" s="1">
        <f t="shared" si="0"/>
        <v>0.11014580568218976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'Rank and Inconsistency'!C78</f>
        <v>0.13140328603641549</v>
      </c>
      <c r="D14" s="1" t="s">
        <v>1577</v>
      </c>
      <c r="E14" s="26" t="s">
        <v>169</v>
      </c>
      <c r="F14" s="1">
        <f t="shared" si="0"/>
        <v>0.10545188706021803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'Rank and Inconsistency'!D78</f>
        <v>3.795391077354357E-2</v>
      </c>
      <c r="D15" s="1" t="s">
        <v>1577</v>
      </c>
      <c r="E15" s="26" t="s">
        <v>99</v>
      </c>
      <c r="F15" s="1">
        <f t="shared" si="0"/>
        <v>7.0842151478273635E-2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'Rank and Inconsistency'!E78</f>
        <v>8.1554381290038544E-2</v>
      </c>
      <c r="D16" s="1" t="s">
        <v>1577</v>
      </c>
      <c r="E16" s="26" t="s">
        <v>148</v>
      </c>
      <c r="F16" s="1">
        <f t="shared" si="0"/>
        <v>9.8397838116070183E-2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'Rank and Inconsistency'!F78</f>
        <v>0.17023864827175014</v>
      </c>
      <c r="D17" s="1" t="s">
        <v>1577</v>
      </c>
      <c r="E17" s="26" t="s">
        <v>155</v>
      </c>
      <c r="F17" s="1">
        <f t="shared" si="0"/>
        <v>7.779916237235554E-2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'Rank and Inconsistency'!G78</f>
        <v>0.13333198273857924</v>
      </c>
      <c r="D18" s="1" t="s">
        <v>1577</v>
      </c>
      <c r="E18" s="26" t="s">
        <v>127</v>
      </c>
      <c r="F18" s="1">
        <f t="shared" si="0"/>
        <v>0.17023864827175014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'Rank and Inconsistency'!H78</f>
        <v>8.2645188685654195E-2</v>
      </c>
      <c r="D19" s="1" t="s">
        <v>1577</v>
      </c>
      <c r="E19" s="26" t="s">
        <v>162</v>
      </c>
      <c r="F19" s="1">
        <f t="shared" si="0"/>
        <v>1.0381563177101379E-2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'Rank and Inconsistency'!I78</f>
        <v>9.8397838116070183E-2</v>
      </c>
      <c r="D20" s="1" t="s">
        <v>1577</v>
      </c>
      <c r="E20" s="26" t="s">
        <v>113</v>
      </c>
      <c r="F20" s="1">
        <f t="shared" si="0"/>
        <v>3.795391077354357E-2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'Rank and Inconsistency'!J78</f>
        <v>7.779916237235554E-2</v>
      </c>
      <c r="D21" s="1" t="s">
        <v>1576</v>
      </c>
      <c r="E21" s="26" t="s">
        <v>131</v>
      </c>
      <c r="F21" s="1">
        <f t="shared" si="0"/>
        <v>7.2288845180304609E-2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'Rank and Inconsistency'!K78</f>
        <v>1.0381563177101379E-2</v>
      </c>
      <c r="D22" s="1" t="s">
        <v>1575</v>
      </c>
      <c r="E22" s="26" t="s">
        <v>96</v>
      </c>
      <c r="F22" s="1">
        <f t="shared" si="0"/>
        <v>0.22476994801612976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'Rank and Inconsistency'!L78</f>
        <v>0.10545188706021803</v>
      </c>
      <c r="D23" s="1" t="s">
        <v>1575</v>
      </c>
      <c r="E23" s="26" t="s">
        <v>111</v>
      </c>
      <c r="F23" s="1">
        <f t="shared" si="0"/>
        <v>0.14239871393212844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'Rank and Inconsistency'!B31</f>
        <v>0.24089849385423276</v>
      </c>
      <c r="D24" s="1" t="s">
        <v>1576</v>
      </c>
      <c r="E24" s="26" t="s">
        <v>124</v>
      </c>
      <c r="F24" s="1">
        <f t="shared" si="0"/>
        <v>0.30606806703306239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'Rank and Inconsistency'!C31</f>
        <v>0.11014580568218976</v>
      </c>
      <c r="D25" s="1" t="s">
        <v>1577</v>
      </c>
      <c r="E25" s="26" t="s">
        <v>120</v>
      </c>
      <c r="F25" s="1">
        <f t="shared" si="0"/>
        <v>8.1554381290038544E-2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'Rank and Inconsistency'!D31</f>
        <v>0.28533594937195839</v>
      </c>
      <c r="D26" s="1" t="s">
        <v>1575</v>
      </c>
      <c r="E26" s="26" t="s">
        <v>125</v>
      </c>
      <c r="F26" s="1">
        <f t="shared" si="0"/>
        <v>4.3615308535005719E-2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'Rank and Inconsistency'!E31</f>
        <v>0.314462077057726</v>
      </c>
      <c r="D27" s="1" t="s">
        <v>1577</v>
      </c>
      <c r="E27" s="26" t="s">
        <v>134</v>
      </c>
      <c r="F27" s="1">
        <f t="shared" si="0"/>
        <v>0.13333198273857924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'Rank and Inconsistency'!F31</f>
        <v>4.9157674033893088E-2</v>
      </c>
      <c r="D28" s="1" t="s">
        <v>1576</v>
      </c>
      <c r="E28" s="26" t="s">
        <v>138</v>
      </c>
      <c r="F28" s="1">
        <f t="shared" si="0"/>
        <v>9.7092506156429406E-2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'Rank and Inconsistency'!G31</f>
        <v>0</v>
      </c>
      <c r="D29" s="1" t="s">
        <v>1575</v>
      </c>
      <c r="E29" s="26" t="s">
        <v>139</v>
      </c>
      <c r="F29" s="1">
        <f t="shared" si="0"/>
        <v>-5.3969375222374539E-3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'Rank and Inconsistency'!H31</f>
        <v>0</v>
      </c>
      <c r="D30" s="1" t="s">
        <v>1574</v>
      </c>
      <c r="E30" s="26" t="s">
        <v>115</v>
      </c>
      <c r="F30" s="1">
        <f t="shared" si="0"/>
        <v>0.28533594937195839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'Rank and Inconsistency'!I31</f>
        <v>0</v>
      </c>
      <c r="F31" s="1">
        <f>SUM(F2:F30)</f>
        <v>4.0000000000000009</v>
      </c>
      <c r="G31" s="1" t="s">
        <v>1578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'Rank and Inconsistency'!J31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'Rank and Inconsistency'!K31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'Rank and Inconsistency'!L31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'Rank and Inconsistency'!B46</f>
        <v>0.16096891834679508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'Rank and Inconsistency'!C46</f>
        <v>0.14499377981764824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'Rank and Inconsistency'!D46</f>
        <v>0.21858788346576019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'Rank and Inconsistency'!E46</f>
        <v>0.30606806703306239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'Rank and Inconsistency'!F46</f>
        <v>7.2288845180304609E-2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'Rank and Inconsistency'!G46</f>
        <v>9.7092506156429406E-2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'Rank and Inconsistency'!H46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'Rank and Inconsistency'!I46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'Rank and Inconsistency'!J46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'Rank and Inconsistency'!K46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'Rank and Inconsistency'!L46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4"/>
  <sheetViews>
    <sheetView zoomScale="60" zoomScaleNormal="60" workbookViewId="0"/>
  </sheetViews>
  <sheetFormatPr defaultColWidth="20.7109375" defaultRowHeight="15" x14ac:dyDescent="0.25"/>
  <cols>
    <col min="1" max="1" width="20.7109375" style="35"/>
    <col min="2" max="2" width="43" style="35" customWidth="1"/>
    <col min="3" max="16384" width="20.7109375" style="35"/>
  </cols>
  <sheetData>
    <row r="1" spans="1:6" x14ac:dyDescent="0.25">
      <c r="A1" t="s">
        <v>1582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'Rank and Inconsistency'!A3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'Rank and Inconsistency'!A15</f>
        <v>Average</v>
      </c>
      <c r="B6" s="35">
        <f>'Rank and Inconsistency'!B15</f>
        <v>0.17172124003033523</v>
      </c>
      <c r="C6" s="35">
        <f>'Rank and Inconsistency'!C15</f>
        <v>0.59440359518707597</v>
      </c>
      <c r="D6" s="35">
        <f>'Rank and Inconsistency'!D15</f>
        <v>0.18374464297529913</v>
      </c>
      <c r="E6" s="35">
        <f>'Rank and Inconsistency'!E15</f>
        <v>5.0130521807289621E-2</v>
      </c>
    </row>
    <row r="7" spans="1:6" x14ac:dyDescent="0.25">
      <c r="A7" s="35">
        <f>density!Z25</f>
        <v>0.66666666666666663</v>
      </c>
      <c r="B7" s="35" t="str">
        <f>density!AA25</f>
        <v>density score</v>
      </c>
    </row>
    <row r="8" spans="1:6" x14ac:dyDescent="0.25">
      <c r="A8" s="35">
        <f>focus!M15</f>
        <v>0.23030686279061277</v>
      </c>
      <c r="B8" s="35" t="str">
        <f>focus!N15</f>
        <v>Normalized Matrix Standard Deviation</v>
      </c>
    </row>
    <row r="9" spans="1:6" x14ac:dyDescent="0.25">
      <c r="A9" s="35">
        <f>'HDM Matrix Consistency'!N13</f>
        <v>0.10753472793200886</v>
      </c>
      <c r="B9" s="35" t="str">
        <f>'HDM Matrix Consistency'!O13</f>
        <v>HDM Matrix Inconsistency</v>
      </c>
    </row>
    <row r="10" spans="1:6" x14ac:dyDescent="0.25">
      <c r="A10" s="35">
        <f>'Rank and Inconsistency'!N16</f>
        <v>9.0895590392446282E-2</v>
      </c>
      <c r="B10" s="35" t="str">
        <f>'Rank and Inconsistency'!O16</f>
        <v>Original HDM Inconsistency</v>
      </c>
    </row>
    <row r="11" spans="1:6" ht="45" x14ac:dyDescent="0.25">
      <c r="A11" s="35">
        <f>'Rank and Inconsistency'!A19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'Rank and Inconsistency'!A31</f>
        <v>Average</v>
      </c>
      <c r="B12" s="35">
        <f>'Rank and Inconsistency'!B31</f>
        <v>0.24089849385423276</v>
      </c>
      <c r="C12" s="35">
        <f>'Rank and Inconsistency'!C31</f>
        <v>0.11014580568218976</v>
      </c>
      <c r="D12" s="35">
        <f>'Rank and Inconsistency'!D31</f>
        <v>0.28533594937195839</v>
      </c>
      <c r="E12" s="35">
        <f>'Rank and Inconsistency'!E31</f>
        <v>0.314462077057726</v>
      </c>
      <c r="F12" s="35">
        <f>'Rank and Inconsistency'!F31</f>
        <v>4.9157674033893088E-2</v>
      </c>
    </row>
    <row r="13" spans="1:6" x14ac:dyDescent="0.25">
      <c r="A13" s="35">
        <f>density!Z37</f>
        <v>0.85</v>
      </c>
      <c r="B13" s="35" t="str">
        <f>density!AA37</f>
        <v>density score</v>
      </c>
    </row>
    <row r="14" spans="1:6" x14ac:dyDescent="0.25">
      <c r="A14" s="35">
        <f>focus!M31</f>
        <v>0.15347192790514663</v>
      </c>
      <c r="B14" s="35" t="str">
        <f>focus!N31</f>
        <v>Normalized Matrix Standard Deviation</v>
      </c>
    </row>
    <row r="15" spans="1:6" x14ac:dyDescent="0.25">
      <c r="A15" s="35">
        <f>'HDM Matrix Consistency'!N26</f>
        <v>5.9684490553788438E-2</v>
      </c>
      <c r="B15" s="35" t="str">
        <f>'HDM Matrix Consistency'!O26</f>
        <v>HDM Matrix Inconsistency</v>
      </c>
    </row>
    <row r="16" spans="1:6" x14ac:dyDescent="0.25">
      <c r="A16" s="35">
        <f>'Rank and Inconsistency'!N32</f>
        <v>0.11197481882381624</v>
      </c>
      <c r="B16" s="35" t="str">
        <f>'Rank and Inconsistency'!O32</f>
        <v>Original HDM Inconsistency</v>
      </c>
    </row>
    <row r="17" spans="1:12" ht="45" x14ac:dyDescent="0.25">
      <c r="A17" s="35">
        <f>'Rank and Inconsistency'!A34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'Rank and Inconsistency'!A46</f>
        <v>Average</v>
      </c>
      <c r="B18" s="35">
        <f>'Rank and Inconsistency'!B46</f>
        <v>0.16096891834679508</v>
      </c>
      <c r="C18" s="35">
        <f>'Rank and Inconsistency'!C46</f>
        <v>0.14499377981764824</v>
      </c>
      <c r="D18" s="35">
        <f>'Rank and Inconsistency'!D46</f>
        <v>0.21858788346576019</v>
      </c>
      <c r="E18" s="35">
        <f>'Rank and Inconsistency'!E46</f>
        <v>0.30606806703306239</v>
      </c>
      <c r="F18" s="35">
        <f>'Rank and Inconsistency'!F46</f>
        <v>7.2288845180304609E-2</v>
      </c>
      <c r="G18" s="35">
        <f>'Rank and Inconsistency'!G46</f>
        <v>9.7092506156429406E-2</v>
      </c>
    </row>
    <row r="19" spans="1:12" x14ac:dyDescent="0.25">
      <c r="A19" s="35">
        <f>density!Z49</f>
        <v>0.9</v>
      </c>
      <c r="B19" s="35" t="str">
        <f>density!AA49</f>
        <v>density score</v>
      </c>
    </row>
    <row r="20" spans="1:12" x14ac:dyDescent="0.25">
      <c r="A20" s="35">
        <f>focus!M47</f>
        <v>9.8520817637681307E-2</v>
      </c>
      <c r="B20" s="35" t="str">
        <f>focus!N47</f>
        <v>Normalized Matrix Standard Deviation</v>
      </c>
    </row>
    <row r="21" spans="1:12" x14ac:dyDescent="0.25">
      <c r="A21" s="35">
        <f>'HDM Matrix Consistency'!N39</f>
        <v>2.2061903785932164E-2</v>
      </c>
      <c r="B21" s="35" t="str">
        <f>'HDM Matrix Consistency'!O39</f>
        <v>HDM Matrix Inconsistency</v>
      </c>
    </row>
    <row r="22" spans="1:12" x14ac:dyDescent="0.25">
      <c r="A22" s="35">
        <f>'Rank and Inconsistency'!N47</f>
        <v>5.9851174518598615E-2</v>
      </c>
      <c r="B22" s="35" t="str">
        <f>'Rank and Inconsistency'!O47</f>
        <v>Original HDM Inconsistency</v>
      </c>
    </row>
    <row r="23" spans="1:12" ht="75" x14ac:dyDescent="0.25">
      <c r="A23" s="35">
        <f>'Rank and Inconsistency'!A51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'Rank and Inconsistency'!A63</f>
        <v>Average</v>
      </c>
      <c r="B24" s="35">
        <f>'Rank and Inconsistency'!B63</f>
        <v>0.22476994801612976</v>
      </c>
      <c r="C24" s="35">
        <f>'Rank and Inconsistency'!C63</f>
        <v>0.32534520736463246</v>
      </c>
      <c r="D24" s="35">
        <f>'Rank and Inconsistency'!D63</f>
        <v>0.14239871393212844</v>
      </c>
      <c r="E24" s="35">
        <f>'Rank and Inconsistency'!E63</f>
        <v>9.5067268837636235E-2</v>
      </c>
      <c r="F24" s="35">
        <f>'Rank and Inconsistency'!F63</f>
        <v>4.3615308535005719E-2</v>
      </c>
      <c r="G24" s="35">
        <f>'Rank and Inconsistency'!G63</f>
        <v>0.17420049083670489</v>
      </c>
      <c r="H24" s="35">
        <f>'Rank and Inconsistency'!H63</f>
        <v>-5.3969375222374539E-3</v>
      </c>
    </row>
    <row r="25" spans="1:12" x14ac:dyDescent="0.25">
      <c r="A25" s="35">
        <f>density!Z63</f>
        <v>0.69047619047619047</v>
      </c>
      <c r="B25" s="35" t="str">
        <f>density!AA63</f>
        <v>density score</v>
      </c>
    </row>
    <row r="26" spans="1:12" x14ac:dyDescent="0.25">
      <c r="A26" s="35">
        <f>focus!M64</f>
        <v>0.1288528497248119</v>
      </c>
      <c r="B26" s="35" t="str">
        <f>focus!N64</f>
        <v>Normalized Matrix Standard Deviation</v>
      </c>
    </row>
    <row r="27" spans="1:12" x14ac:dyDescent="0.25">
      <c r="A27" s="35">
        <f>'HDM Matrix Consistency'!N52</f>
        <v>5.168279381728072E-2</v>
      </c>
      <c r="B27" s="35" t="str">
        <f>'HDM Matrix Consistency'!O52</f>
        <v>HDM Matrix Inconsistency</v>
      </c>
    </row>
    <row r="28" spans="1:12" x14ac:dyDescent="0.25">
      <c r="A28" s="35">
        <f>'Rank and Inconsistency'!N64</f>
        <v>7.1813327964314749E-2</v>
      </c>
      <c r="B28" s="35" t="str">
        <f>'Rank and Inconsistency'!O64</f>
        <v>Original HDM Inconsistency</v>
      </c>
    </row>
    <row r="29" spans="1:12" ht="45" x14ac:dyDescent="0.25">
      <c r="A29" s="35">
        <f>'Rank and Inconsistency'!A66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'Rank and Inconsistency'!A78</f>
        <v>Average</v>
      </c>
      <c r="B30" s="35">
        <f>'Rank and Inconsistency'!B78</f>
        <v>7.0842151478273635E-2</v>
      </c>
      <c r="C30" s="35">
        <f>'Rank and Inconsistency'!C78</f>
        <v>0.13140328603641549</v>
      </c>
      <c r="D30" s="35">
        <f>'Rank and Inconsistency'!D78</f>
        <v>3.795391077354357E-2</v>
      </c>
      <c r="E30" s="35">
        <f>'Rank and Inconsistency'!E78</f>
        <v>8.1554381290038544E-2</v>
      </c>
      <c r="F30" s="35">
        <f>'Rank and Inconsistency'!F78</f>
        <v>0.17023864827175014</v>
      </c>
      <c r="G30" s="35">
        <f>'Rank and Inconsistency'!G78</f>
        <v>0.13333198273857924</v>
      </c>
      <c r="H30" s="35">
        <f>'Rank and Inconsistency'!H78</f>
        <v>8.2645188685654195E-2</v>
      </c>
      <c r="I30" s="35">
        <f>'Rank and Inconsistency'!I78</f>
        <v>9.8397838116070183E-2</v>
      </c>
      <c r="J30" s="35">
        <f>'Rank and Inconsistency'!J78</f>
        <v>7.779916237235554E-2</v>
      </c>
      <c r="K30" s="35">
        <f>'Rank and Inconsistency'!K78</f>
        <v>1.0381563177101379E-2</v>
      </c>
      <c r="L30" s="35">
        <f>'Rank and Inconsistency'!L78</f>
        <v>0.10545188706021803</v>
      </c>
    </row>
    <row r="31" spans="1:12" x14ac:dyDescent="0.25">
      <c r="A31" s="35">
        <f>density!Z79</f>
        <v>0.82727272727272727</v>
      </c>
      <c r="B31" s="35" t="str">
        <f>density!AA79</f>
        <v>density score</v>
      </c>
    </row>
    <row r="32" spans="1:12" x14ac:dyDescent="0.25">
      <c r="A32" s="35">
        <f>focus!M79</f>
        <v>7.257558201800024E-2</v>
      </c>
      <c r="B32" s="35" t="str">
        <f>focus!N79</f>
        <v>Normalized Matrix Standard Deviation</v>
      </c>
    </row>
    <row r="33" spans="1:2" x14ac:dyDescent="0.25">
      <c r="A33" s="35">
        <f>'HDM Matrix Consistency'!N65</f>
        <v>1.2734973974308738E-2</v>
      </c>
      <c r="B33" s="35" t="str">
        <f>'HDM Matrix Consistency'!O65</f>
        <v>HDM Matrix Inconsistency</v>
      </c>
    </row>
    <row r="34" spans="1:2" x14ac:dyDescent="0.25">
      <c r="A34" s="35">
        <f>'Rank and Inconsistency'!N79</f>
        <v>5.4265964288028809E-2</v>
      </c>
      <c r="B34" s="35" t="str">
        <f>'Rank and Inconsistency'!O79</f>
        <v>Original HDM Inconsistency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'Rank and Inconsistency'!B15</f>
        <v>0.17172124003033523</v>
      </c>
      <c r="C1" s="36" t="str">
        <f>'your model'!B3</f>
        <v>Technical</v>
      </c>
      <c r="D1" s="36">
        <f>'Rank and Inconsistency'!C15</f>
        <v>0.59440359518707597</v>
      </c>
      <c r="E1" s="36" t="str">
        <f>'your model'!B4</f>
        <v>Professional</v>
      </c>
      <c r="F1" s="36">
        <f>'Rank and Inconsistency'!D15</f>
        <v>0.18374464297529913</v>
      </c>
      <c r="G1" s="36" t="str">
        <f>'your model'!B5</f>
        <v>Leadership</v>
      </c>
      <c r="H1" s="36">
        <f>'Rank and Inconsistency'!E15</f>
        <v>5.0130521807289621E-2</v>
      </c>
    </row>
    <row r="2" spans="1:8" ht="45" x14ac:dyDescent="0.25">
      <c r="A2" s="35" t="str">
        <f>'your model'!B15</f>
        <v>Presence of Implementation Oversight</v>
      </c>
      <c r="B2" s="35">
        <f>'Rank and Inconsistency'!B63</f>
        <v>0.22476994801612976</v>
      </c>
      <c r="C2" s="35" t="str">
        <f>'your model'!G15</f>
        <v>Logging is sufficient for security and forensics</v>
      </c>
      <c r="D2" s="35">
        <f>'Rank and Inconsistency'!B78</f>
        <v>7.0842151478273635E-2</v>
      </c>
      <c r="E2" s="35" t="str">
        <f>'your model'!L15</f>
        <v>External reporting is done</v>
      </c>
      <c r="F2" s="35">
        <f>'Rank and Inconsistency'!B31</f>
        <v>0.24089849385423276</v>
      </c>
      <c r="G2" s="35" t="str">
        <f>'your model'!Q15</f>
        <v>Cybersecurity learning sources are available</v>
      </c>
      <c r="H2" s="35">
        <f>'Rank and Inconsistency'!B46</f>
        <v>0.16096891834679508</v>
      </c>
    </row>
    <row r="3" spans="1:8" ht="45" x14ac:dyDescent="0.25">
      <c r="A3" s="35" t="str">
        <f>'your model'!B16</f>
        <v>Cybersecurity Readiness Assessments</v>
      </c>
      <c r="B3" s="35">
        <f>'Rank and Inconsistency'!C63</f>
        <v>0.32534520736463246</v>
      </c>
      <c r="C3" s="35" t="str">
        <f>'your model'!G16</f>
        <v>Data loss prevention system is in place</v>
      </c>
      <c r="D3" s="35">
        <f>'Rank and Inconsistency'!C78</f>
        <v>0.13140328603641549</v>
      </c>
      <c r="E3" s="35" t="str">
        <f>'your model'!L16</f>
        <v>External vendor/supply coordination is done</v>
      </c>
      <c r="F3" s="35">
        <f>'Rank and Inconsistency'!C31</f>
        <v>0.11014580568218976</v>
      </c>
      <c r="G3" s="35" t="str">
        <f>'your model'!Q16</f>
        <v>Cybersecurity goals of energy organization are identified</v>
      </c>
      <c r="H3" s="35">
        <f>'Rank and Inconsistency'!C46</f>
        <v>0.14499377981764824</v>
      </c>
    </row>
    <row r="4" spans="1:8" ht="30" x14ac:dyDescent="0.25">
      <c r="A4" s="35" t="str">
        <f>'your model'!B17</f>
        <v>Presence of legislative understanding</v>
      </c>
      <c r="B4" s="35">
        <f>'Rank and Inconsistency'!D63</f>
        <v>0.14239871393212844</v>
      </c>
      <c r="C4" s="35" t="str">
        <f>'your model'!G17</f>
        <v>Planning for forensic evidence collection</v>
      </c>
      <c r="D4" s="35">
        <f>'Rank and Inconsistency'!D78</f>
        <v>3.795391077354357E-2</v>
      </c>
      <c r="E4" s="35" t="str">
        <f>'your model'!L17</f>
        <v>Threats to organization are modeled</v>
      </c>
      <c r="F4" s="35">
        <f>'Rank and Inconsistency'!D31</f>
        <v>0.28533594937195839</v>
      </c>
      <c r="G4" s="35" t="str">
        <f>'your model'!Q17</f>
        <v>Cybersecurity risk is considered priority by C-Suite</v>
      </c>
      <c r="H4" s="35">
        <f>'Rank and Inconsistency'!D46</f>
        <v>0.21858788346576019</v>
      </c>
    </row>
    <row r="5" spans="1:8" ht="45" x14ac:dyDescent="0.25">
      <c r="A5" s="35" t="str">
        <f>'your model'!B18</f>
        <v>Computer users settings and permissions are known</v>
      </c>
      <c r="B5" s="35">
        <f>'Rank and Inconsistency'!E63</f>
        <v>9.5067268837636235E-2</v>
      </c>
      <c r="C5" s="35" t="str">
        <f>'your model'!G18</f>
        <v>Retention periods are in place and used for information and data</v>
      </c>
      <c r="D5" s="35">
        <f>'Rank and Inconsistency'!E78</f>
        <v>8.1554381290038544E-2</v>
      </c>
      <c r="E5" s="35" t="str">
        <f>'your model'!L18</f>
        <v>Cyber awareness of all staff is checked</v>
      </c>
      <c r="F5" s="35">
        <f>'Rank and Inconsistency'!E31</f>
        <v>0.314462077057726</v>
      </c>
      <c r="G5" s="35" t="str">
        <f>'your model'!Q18</f>
        <v>Professionals with cyber certifications are in operations</v>
      </c>
      <c r="H5" s="35">
        <f>'Rank and Inconsistency'!E46</f>
        <v>0.30606806703306239</v>
      </c>
    </row>
    <row r="6" spans="1:8" ht="30" x14ac:dyDescent="0.25">
      <c r="A6" s="35" t="str">
        <f>'your model'!B19</f>
        <v>Social impact of breaches is talked about in the company</v>
      </c>
      <c r="B6" s="35">
        <f>'Rank and Inconsistency'!F63</f>
        <v>4.3615308535005719E-2</v>
      </c>
      <c r="C6" s="35" t="str">
        <f>'your model'!G19</f>
        <v>Network modeling for IoT is done</v>
      </c>
      <c r="D6" s="35">
        <f>'Rank and Inconsistency'!F78</f>
        <v>0.17023864827175014</v>
      </c>
      <c r="E6" s="35" t="str">
        <f>'your model'!L19</f>
        <v>Change Management is considered</v>
      </c>
      <c r="F6" s="35">
        <f>'Rank and Inconsistency'!F31</f>
        <v>4.9157674033893088E-2</v>
      </c>
      <c r="G6" s="35" t="str">
        <f>'your model'!Q19</f>
        <v>Policies are updated</v>
      </c>
      <c r="H6" s="35">
        <f>'Rank and Inconsistency'!F46</f>
        <v>7.2288845180304609E-2</v>
      </c>
    </row>
    <row r="7" spans="1:8" ht="30" x14ac:dyDescent="0.25">
      <c r="A7" s="35" t="str">
        <f>'your model'!B20</f>
        <v>Documents are marked and protected</v>
      </c>
      <c r="B7" s="35">
        <f>'Rank and Inconsistency'!G63</f>
        <v>0.17420049083670489</v>
      </c>
      <c r="C7" s="35" t="str">
        <f>'your model'!G20</f>
        <v>Standards are understood</v>
      </c>
      <c r="D7" s="35">
        <f>'Rank and Inconsistency'!G78</f>
        <v>0.13333198273857924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'Rank and Inconsistency'!G46</f>
        <v>9.7092506156429406E-2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'Rank and Inconsistency'!H63</f>
        <v>-5.3969375222374539E-3</v>
      </c>
      <c r="C8" s="35" t="str">
        <f>'your model'!G21</f>
        <v>Energy system outages are planned for</v>
      </c>
      <c r="D8" s="35">
        <f>'Rank and Inconsistency'!H78</f>
        <v>8.2645188685654195E-2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'Rank and Inconsistency'!I78</f>
        <v>9.8397838116070183E-2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'Rank and Inconsistency'!J78</f>
        <v>7.779916237235554E-2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'Rank and Inconsistency'!K78</f>
        <v>1.0381563177101379E-2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'Rank and Inconsistency'!L78</f>
        <v>0.10545188706021803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 and Inconsistency</vt:lpstr>
      <vt:lpstr>HDM Matrix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2023-01-24T16:40:03Z</dcterms:modified>
</cp:coreProperties>
</file>