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17895" windowHeight="9150"/>
  </bookViews>
  <sheets>
    <sheet name="d-B, intl &amp; russian law" sheetId="1" r:id="rId1"/>
    <sheet name="d-D, MIPR, list" sheetId="2" r:id="rId2"/>
    <sheet name="d-D, lrge pop. ethn. minorities" sheetId="3" r:id="rId3"/>
    <sheet name="d-D, MIPR profiles ENG" sheetId="4" r:id="rId4"/>
    <sheet name="d-D, MIPR profiles RUS" sheetId="5" r:id="rId5"/>
    <sheet name="d-F, maps of IPs in RF" sheetId="6" r:id="rId6"/>
    <sheet name="institutes focusing on IPs" sheetId="7" r:id="rId7"/>
    <sheet name="experts focusing on IPs, EN" sheetId="8" r:id="rId8"/>
    <sheet name="web &amp; lit resources" sheetId="10" r:id="rId9"/>
    <sheet name="contacts" sheetId="11" r:id="rId10"/>
  </sheets>
  <definedNames>
    <definedName name="komi">#REF!</definedName>
    <definedName name="nenets">#REF!</definedName>
    <definedName name="other">#REF!</definedName>
    <definedName name="sami">#REF!</definedName>
    <definedName name="veps">#REF!</definedName>
  </definedNames>
  <calcPr calcId="145621"/>
</workbook>
</file>

<file path=xl/calcChain.xml><?xml version="1.0" encoding="utf-8"?>
<calcChain xmlns="http://schemas.openxmlformats.org/spreadsheetml/2006/main">
  <c r="P53" i="8" l="1"/>
  <c r="Q52" i="8"/>
  <c r="P50" i="8"/>
  <c r="P49" i="8"/>
  <c r="P46" i="8"/>
  <c r="P44" i="8"/>
  <c r="P43" i="8"/>
  <c r="Q42" i="8"/>
  <c r="P41" i="8"/>
  <c r="P39" i="8"/>
  <c r="Q38" i="8"/>
  <c r="P38" i="8"/>
  <c r="P36" i="8"/>
  <c r="P34" i="8"/>
  <c r="P33" i="8"/>
  <c r="P32" i="8"/>
  <c r="Q31" i="8"/>
  <c r="P28" i="8"/>
  <c r="P26" i="8"/>
  <c r="P24" i="8"/>
  <c r="P23" i="8"/>
  <c r="P22" i="8"/>
  <c r="P21" i="8"/>
  <c r="P19" i="8"/>
  <c r="Q18" i="8"/>
  <c r="P16" i="8"/>
  <c r="Q15" i="8"/>
  <c r="P9" i="8"/>
  <c r="Q7" i="8"/>
  <c r="P3" i="8"/>
  <c r="B20" i="7"/>
  <c r="B19" i="7"/>
  <c r="B18" i="7"/>
  <c r="B17" i="7"/>
  <c r="B16" i="7"/>
  <c r="B15" i="7"/>
  <c r="B14" i="7"/>
  <c r="B13" i="7"/>
  <c r="B12" i="7"/>
  <c r="B11" i="7"/>
  <c r="B9" i="7"/>
  <c r="B8" i="7"/>
  <c r="B7" i="7"/>
  <c r="B6" i="7"/>
  <c r="B5" i="7"/>
  <c r="B4" i="7"/>
  <c r="B3" i="7"/>
  <c r="C23" i="6"/>
  <c r="C22" i="6"/>
  <c r="C21" i="6"/>
  <c r="C20" i="6"/>
  <c r="C19" i="6"/>
  <c r="C18" i="6"/>
  <c r="C17" i="6"/>
  <c r="C16" i="6"/>
  <c r="C15" i="6"/>
  <c r="C14" i="6"/>
  <c r="C13" i="6"/>
  <c r="C12" i="6"/>
  <c r="C11" i="6"/>
  <c r="C10" i="6"/>
  <c r="C9" i="6"/>
  <c r="C8" i="6"/>
  <c r="C7" i="6"/>
  <c r="C6" i="6"/>
  <c r="C5" i="6"/>
  <c r="C4" i="6"/>
  <c r="P101" i="1"/>
  <c r="K94" i="1"/>
  <c r="K90" i="1"/>
  <c r="K89" i="1"/>
  <c r="K88" i="1"/>
  <c r="J88" i="1"/>
  <c r="K87" i="1"/>
  <c r="J87" i="1"/>
  <c r="K86" i="1"/>
  <c r="J86" i="1"/>
  <c r="P81" i="1"/>
  <c r="P80" i="1"/>
  <c r="P78" i="1"/>
  <c r="Q74" i="1"/>
  <c r="Q70" i="1"/>
  <c r="Q68" i="1"/>
  <c r="Q67" i="1"/>
  <c r="P62" i="1"/>
  <c r="P61" i="1"/>
  <c r="P60" i="1"/>
  <c r="P59" i="1"/>
  <c r="P58" i="1"/>
  <c r="P57" i="1"/>
  <c r="P56" i="1"/>
  <c r="Q55" i="1"/>
  <c r="P54" i="1"/>
  <c r="P53" i="1"/>
  <c r="P46" i="1"/>
  <c r="P37" i="1"/>
  <c r="P36" i="1"/>
  <c r="Q30" i="1"/>
  <c r="Q24" i="1"/>
  <c r="P24" i="1"/>
  <c r="Q22" i="1"/>
  <c r="P22" i="1"/>
  <c r="Q21" i="1"/>
  <c r="P21" i="1"/>
  <c r="Q20" i="1"/>
  <c r="P20" i="1"/>
  <c r="Q19" i="1"/>
  <c r="P19" i="1"/>
  <c r="Q18" i="1"/>
  <c r="Q17" i="1"/>
  <c r="Q14" i="1"/>
  <c r="Q13" i="1"/>
  <c r="Q12" i="1"/>
  <c r="Q11" i="1"/>
  <c r="P11" i="1"/>
  <c r="Q10" i="1"/>
  <c r="P10" i="1"/>
  <c r="Q9" i="1"/>
  <c r="P9" i="1"/>
  <c r="P8" i="1"/>
  <c r="P7" i="1"/>
  <c r="P5" i="1"/>
  <c r="P4" i="1"/>
</calcChain>
</file>

<file path=xl/comments1.xml><?xml version="1.0" encoding="utf-8"?>
<comments xmlns="http://schemas.openxmlformats.org/spreadsheetml/2006/main">
  <authors>
    <author/>
  </authors>
  <commentList>
    <comment ref="B17" authorId="0">
      <text>
        <r>
          <rPr>
            <sz val="10"/>
            <color rgb="FF000000"/>
            <rFont val="Arial"/>
          </rPr>
          <t xml:space="preserve">Aaron Dennis:
There is a Council of Europe treaty by a similar name
</t>
        </r>
      </text>
    </comment>
    <comment ref="J54" authorId="0">
      <text>
        <r>
          <rPr>
            <sz val="10"/>
            <color rgb="FF000000"/>
            <rFont val="Arial"/>
          </rPr>
          <t>Determine significance of multiple parts.</t>
        </r>
      </text>
    </comment>
  </commentList>
</comments>
</file>

<file path=xl/comments2.xml><?xml version="1.0" encoding="utf-8"?>
<comments xmlns="http://schemas.openxmlformats.org/spreadsheetml/2006/main">
  <authors>
    <author/>
  </authors>
  <commentList>
    <comment ref="X18" authorId="0">
      <text>
        <r>
          <rPr>
            <sz val="10"/>
            <color rgb="FF000000"/>
            <rFont val="Arial"/>
          </rPr>
          <t>Aaron Dennis:
These figures correspond to numbers for regions (RSFSR):
 Всесоюзная перепись населения 1989 года. Национальный состав населения по регионам России
http://demoscope.ru/weekly/ssp/rus_nac_89.php
NOTE that this is different than numbers quoted for USSR national composition:
Всесоюзная перепись населения 1989 года.
Национальный состав населения по республикам СССР
http://demoscope.ru/weekly/ssp/sng_nac_89.php</t>
        </r>
      </text>
    </comment>
  </commentList>
</comments>
</file>

<file path=xl/comments3.xml><?xml version="1.0" encoding="utf-8"?>
<comments xmlns="http://schemas.openxmlformats.org/spreadsheetml/2006/main">
  <authors>
    <author/>
  </authors>
  <commentList>
    <comment ref="AK11" authorId="0">
      <text>
        <r>
          <rPr>
            <sz val="10"/>
            <color rgb="FF000000"/>
            <rFont val="Arial"/>
          </rPr>
          <t xml:space="preserve">Population Data given for this and subsequent groups appears to generally accord to the Russian version, but differs from  the format used for previous groups.  We should reconcile these descrepancies at some point.
</t>
        </r>
      </text>
    </comment>
    <comment ref="C12" authorId="0">
      <text>
        <r>
          <rPr>
            <sz val="10"/>
            <color rgb="FF000000"/>
            <rFont val="Arial"/>
          </rPr>
          <t>Al population data need to be re-confirmed.</t>
        </r>
      </text>
    </comment>
    <comment ref="C13" authorId="0">
      <text>
        <r>
          <rPr>
            <sz val="10"/>
            <color rgb="FF000000"/>
            <rFont val="Arial"/>
          </rPr>
          <t xml:space="preserve">What is the precise meaning of this figure, and for what year?                                               
Done for 2010. Total population of concrete ethnic groups in Russia. 
</t>
        </r>
      </text>
    </comment>
    <comment ref="E14" authorId="0">
      <text>
        <r>
          <rPr>
            <sz val="10"/>
            <color rgb="FF000000"/>
            <rFont val="Arial"/>
          </rPr>
          <t>This information is the same for both the Nenets, Enets and Ngansaans; please verify that this is correct.</t>
        </r>
      </text>
    </comment>
    <comment ref="J14" authorId="0">
      <text>
        <r>
          <rPr>
            <sz val="10"/>
            <color rgb="FF000000"/>
            <rFont val="Arial"/>
          </rPr>
          <t>This information is the same for both the Evenks and Evens; please verify that this is correct.</t>
        </r>
      </text>
    </comment>
    <comment ref="O14" authorId="0">
      <text>
        <r>
          <rPr>
            <sz val="10"/>
            <color rgb="FF000000"/>
            <rFont val="Arial"/>
          </rPr>
          <t>This information is the same for both the Siberian Yupik and Aleuts; please verify that this is correct.</t>
        </r>
      </text>
    </comment>
    <comment ref="Q14" authorId="0">
      <text>
        <r>
          <rPr>
            <sz val="10"/>
            <color rgb="FF000000"/>
            <rFont val="Arial"/>
          </rPr>
          <t>This information is the same for both the Koryaks and Itelmens; please verify that this is correct.</t>
        </r>
      </text>
    </comment>
    <comment ref="U14" authorId="0">
      <text>
        <r>
          <rPr>
            <sz val="10"/>
            <color rgb="FF000000"/>
            <rFont val="Arial"/>
          </rPr>
          <t>This information is the same for both the Kets and the Nivkhi.  The liguistic data would suggests that these are distinct ethnic groups.  Please ensure that this data is accurate.</t>
        </r>
      </text>
    </comment>
    <comment ref="W14" authorId="0">
      <text>
        <r>
          <rPr>
            <sz val="10"/>
            <color rgb="FF000000"/>
            <rFont val="Arial"/>
          </rPr>
          <t>This data is the same for the Negidals, Ulchi, and Oroks; please verify that the information is accurate.</t>
        </r>
      </text>
    </comment>
    <comment ref="AK15" authorId="0">
      <text>
        <r>
          <rPr>
            <sz val="10"/>
            <color rgb="FF000000"/>
            <rFont val="Arial"/>
          </rPr>
          <t>This entry is confusing.  Is there any indication about how this group began speaking a Buryat dialect.</t>
        </r>
      </text>
    </comment>
    <comment ref="M16" authorId="0">
      <text>
        <r>
          <rPr>
            <sz val="10"/>
            <color rgb="FF000000"/>
            <rFont val="Arial"/>
          </rPr>
          <t>It is unclear why this cell would refer to both the Yukagirs and Chukchi. The lingustic data given here about these two groups suggests that there may be a large degree of divergence.  Please reconcile this matter.</t>
        </r>
      </text>
    </comment>
    <comment ref="W16" authorId="0">
      <text>
        <r>
          <rPr>
            <sz val="10"/>
            <color rgb="FF000000"/>
            <rFont val="Arial"/>
          </rPr>
          <t>These groups (Negidals, Ulchi, Oroks, Nanis, Orochi, Udege) appear to live in very different regions, but their languages derive from the same family and group.  Please help us to ensure that the data presented here is accurate.</t>
        </r>
      </text>
    </comment>
    <comment ref="AK17" authorId="0">
      <text>
        <r>
          <rPr>
            <sz val="10"/>
            <color rgb="FF000000"/>
            <rFont val="Arial"/>
          </rPr>
          <t>This information, while interesting, is substantively different from that given for other groups.  Please help to revise.</t>
        </r>
      </text>
    </comment>
    <comment ref="C18" authorId="0">
      <text>
        <r>
          <rPr>
            <sz val="10"/>
            <color rgb="FF000000"/>
            <rFont val="Arial"/>
          </rPr>
          <t>What is the definition of a cultural center?  What does it mean where no such location is given?</t>
        </r>
      </text>
    </comment>
    <comment ref="C19" authorId="0">
      <text>
        <r>
          <rPr>
            <sz val="10"/>
            <color rgb="FF000000"/>
            <rFont val="Arial"/>
          </rPr>
          <t xml:space="preserve">It's very difficult for me to understand the meaning of this field. 
</t>
        </r>
      </text>
    </comment>
    <comment ref="O19" authorId="0">
      <text>
        <r>
          <rPr>
            <sz val="10"/>
            <color rgb="FF000000"/>
            <rFont val="Arial"/>
          </rPr>
          <t>This is the first time that there were no figures listed also with the ethnic group data.  Please help us to ensure that the entries in these fields make sense.</t>
        </r>
      </text>
    </comment>
    <comment ref="AA19" authorId="0">
      <text>
        <r>
          <rPr>
            <sz val="10"/>
            <color rgb="FF000000"/>
            <rFont val="Arial"/>
          </rPr>
          <t>The entry for this field differs greatly from those of previous entries. Please review the data accordingly.</t>
        </r>
      </text>
    </comment>
    <comment ref="AC20" authorId="0">
      <text>
        <r>
          <rPr>
            <sz val="10"/>
            <color rgb="FF000000"/>
            <rFont val="Arial"/>
          </rPr>
          <t>It would be helpful to update and extend the data given here.</t>
        </r>
      </text>
    </comment>
    <comment ref="AK21" authorId="0">
      <text>
        <r>
          <rPr>
            <sz val="10"/>
            <color rgb="FF000000"/>
            <rFont val="Arial"/>
          </rPr>
          <t>This information is disorganized and needs to be re-worked.</t>
        </r>
      </text>
    </comment>
    <comment ref="AM21" authorId="0">
      <text>
        <r>
          <rPr>
            <sz val="10"/>
            <color rgb="FF000000"/>
            <rFont val="Arial"/>
          </rPr>
          <t>This information is disorganized and needs to be re-worked.</t>
        </r>
      </text>
    </comment>
  </commentList>
</comments>
</file>

<file path=xl/comments4.xml><?xml version="1.0" encoding="utf-8"?>
<comments xmlns="http://schemas.openxmlformats.org/spreadsheetml/2006/main">
  <authors>
    <author/>
  </authors>
  <commentList>
    <comment ref="AH12" authorId="0">
      <text>
        <r>
          <rPr>
            <sz val="10"/>
            <color rgb="FF000000"/>
            <rFont val="Arial"/>
          </rPr>
          <t>This is different than data on the English sheet</t>
        </r>
      </text>
    </comment>
    <comment ref="AI12" authorId="0">
      <text>
        <r>
          <rPr>
            <sz val="10"/>
            <color rgb="FF000000"/>
            <rFont val="Arial"/>
          </rPr>
          <t xml:space="preserve">Different than English data.
</t>
        </r>
      </text>
    </comment>
    <comment ref="C16" authorId="0">
      <text>
        <r>
          <rPr>
            <sz val="10"/>
            <color rgb="FF000000"/>
            <rFont val="Arial"/>
          </rPr>
          <t>For many of these IP groups, the data listed as "ethnicity" parallels the information conveyed via their ethno-liguistic affiliation.  We need to decide if there is value in keeping this line.</t>
        </r>
      </text>
    </comment>
    <comment ref="AL17" authorId="0">
      <text>
        <r>
          <rPr>
            <sz val="10"/>
            <color rgb="FF000000"/>
            <rFont val="Arial"/>
          </rPr>
          <t>Verify against English data.</t>
        </r>
      </text>
    </comment>
    <comment ref="AL18" authorId="0">
      <text>
        <r>
          <rPr>
            <sz val="10"/>
            <color rgb="FF000000"/>
            <rFont val="Arial"/>
          </rPr>
          <t>Eliminate discrepancy</t>
        </r>
      </text>
    </comment>
    <comment ref="C20" authorId="0">
      <text>
        <r>
          <rPr>
            <sz val="10"/>
            <color rgb="FF000000"/>
            <rFont val="Arial"/>
          </rPr>
          <t xml:space="preserve">What is the definition of a cultural center?  What does it mean where no such location is given?                                                                                        Suggest to call it here the "Main settlements". </t>
        </r>
      </text>
    </comment>
  </commentList>
</comments>
</file>

<file path=xl/comments5.xml><?xml version="1.0" encoding="utf-8"?>
<comments xmlns="http://schemas.openxmlformats.org/spreadsheetml/2006/main">
  <authors>
    <author/>
  </authors>
  <commentList>
    <comment ref="H18" authorId="0">
      <text>
        <r>
          <rPr>
            <sz val="10"/>
            <color rgb="FF000000"/>
            <rFont val="Arial"/>
          </rPr>
          <t xml:space="preserve">Is this RAIPON?
</t>
        </r>
      </text>
    </comment>
  </commentList>
</comments>
</file>

<file path=xl/sharedStrings.xml><?xml version="1.0" encoding="utf-8"?>
<sst xmlns="http://schemas.openxmlformats.org/spreadsheetml/2006/main" count="5125" uniqueCount="3325">
  <si>
    <t>Officially recognised indigenous peoples of the Russian Federation</t>
  </si>
  <si>
    <t>The list of larger indigenous peoples of Russia includes extant indigenous peoples in the territory of Russia which are not listed in the officialList of small-numbered indigenous peoples of Russia.</t>
  </si>
  <si>
    <t>File Name</t>
  </si>
  <si>
    <t>NEED VERIFCATION on 7, esp. R; NO CHECK ON DBver, line 5;</t>
  </si>
  <si>
    <t>Governing Body</t>
  </si>
  <si>
    <t>URL</t>
  </si>
  <si>
    <t>Family Name (EN)</t>
  </si>
  <si>
    <t>Agency</t>
  </si>
  <si>
    <t>Type</t>
  </si>
  <si>
    <t>stakeholders</t>
  </si>
  <si>
    <t>No.</t>
  </si>
  <si>
    <t>Year</t>
  </si>
  <si>
    <t>Full Date</t>
  </si>
  <si>
    <t>Date(s) Amended</t>
  </si>
  <si>
    <t>Title (English)</t>
  </si>
  <si>
    <t>Title (Russian)</t>
  </si>
  <si>
    <t>ID</t>
  </si>
  <si>
    <t>Synopsis</t>
  </si>
  <si>
    <t>Relevace to Indigenous Peoples Rights</t>
  </si>
  <si>
    <t>Synopsis Citation(s)</t>
  </si>
  <si>
    <t>URL to Law</t>
  </si>
  <si>
    <t>URL to Law (alt)</t>
  </si>
  <si>
    <t>signatory?</t>
  </si>
  <si>
    <t>date signed / ratified</t>
  </si>
  <si>
    <t>Council of Europe</t>
  </si>
  <si>
    <t>Secretary General of the Council of Europe
...
European Court of Human Rights</t>
  </si>
  <si>
    <t>During most of the Soviet era, 26 ethnic groups (marked *) of the Russian North, Siberia and the Far East had the status of so-called “small-numbered indigenous peoples”, a term more or less corresponding to indigenous peoples. Several other ethnic groups applied for this status during recent years. The following list performs the ethnic groups finally recognised by the decision of the Government of the Russian Federation № 255 of 24 March 2000.</t>
  </si>
  <si>
    <t>information needs to be translated</t>
  </si>
  <si>
    <t>In 2005 the northern branch of the Komi people, the Izhma-Komi additionally attained the status of a 41st “small-numbered indigenous people”. They are not included in the list (below) of March 2000. </t>
  </si>
  <si>
    <t>information needs to be verified; data may have some inconsistencies.</t>
  </si>
  <si>
    <t>AO: Autonomous Okrug; O: Oblast; R: Republic</t>
  </si>
  <si>
    <t>ПОСТАНОВЛЕНИЕ Правительства Российской Федерации24 марта 2000 года № 255 "О едином перечне коренных малочисленных народов Российской Федерации",</t>
  </si>
  <si>
    <t>Population Discussion:</t>
  </si>
  <si>
    <t>http://ansipra.npolar.no/english/items/Off_Rec_Indigenous.html</t>
  </si>
  <si>
    <t>data is missing &amp; needs to be added; this color is also used when the accuracy of the data appears questionable</t>
  </si>
  <si>
    <t>Source: http://ansipra.npolar.no/english/Indexpages/Ethnic_groups.html</t>
  </si>
  <si>
    <t>Source</t>
  </si>
  <si>
    <t>http://base.garant.ru/181870/</t>
  </si>
  <si>
    <t>4-Nov-1950</t>
  </si>
  <si>
    <t>European Convention on Human Rights (ECHR)
formally: Convention for the Protection of Human Rights and Fundamental Freedoms (adopted 4 November 1950, entered into force 3 September 1953). ETS 5; 213 UNTS 221.
[as amended by Protocols Nos. 11 and 14]
Five Protocols:
PARIS 20 March 1952
STRASBOURG 6 May 1963
STRASBOURG 6 May 1963
STRASBOURG 16 September 1963
STRASBOURG 20 January 1966</t>
  </si>
  <si>
    <t>Конвенция о защите прав человека и основных свобод
(Рим, 4 ноября 1950 г.)
(с изменениями от 21 сентября 1970 г., 20 декабря 1971 г., 1 января, 6 ноября 1990 г., 11 мая 1994 г.)
ETS N 005</t>
  </si>
  <si>
    <t>The Convention for the Protection of Human Rights and Fundamental Freedoms is an international treaty adopted by Council of Europe to protect human rights and fundamental freedoms in Europe. The Convention established the European Court of Human Rights (ECtHR), which  can be accessed by any person who feels his or her rights under the Convention have been violated by a state party; the Court is monitored by the Committee of Ministers of the Council of Europe.
The Convention has several protocols, which amend the convention framework.
All Council of Europe member states are party to the Convention and new members are expected to ratify the convention at the earliest opportunity.</t>
  </si>
  <si>
    <t>Article 11 of the European Convention protects the rights of individuals to freedom of assembly and association. The Convention also establishes the European Court of Human Rights (ECtHR). Any person who feels his or her rights have been violated under the Convention by a state party can take a case to the Court. Judgements finding violations are binding on the States concerned and they are obliged to execute them</t>
  </si>
  <si>
    <t>General Synopsis:
 * http://en.wikipedia.org/wiki/European_Convention_on_Human_Rights
 * Resolution 1031 (1994) on the honouring of commitments entered into by member states when joining the Council of Europe.
http://assembly.coe.int/Documents/AdoptedText/TA94/ERES1031.HTM</t>
  </si>
  <si>
    <t>http://www.hri.org/docs/ECHR50.html#C.Art11
...
http://www.aedh.eu/-International-conventions-.html
...
http://www.echr.coe.int/NR/rdonlyres/D5CC24A7-DC13-4318-B457-5C9014916D7A/0/CONVENTION_ENG_WEB.pdf</t>
  </si>
  <si>
    <t>Sources: Instituto Socioambiental, Comissao Pro-Yanomami, CIMI, CAPOIB, and Amazon Coalition.</t>
  </si>
  <si>
    <t>(*) Beto Borges is the Director of the Brazil Program at Rainforest Action Network in San Francisco</t>
  </si>
  <si>
    <t>yes</t>
  </si>
  <si>
    <t>Gilles Combrisson is the Journal Coordinator for the South and Meso American Indian Rights Center (SAIIC)</t>
  </si>
  <si>
    <t>For more information:</t>
  </si>
  <si>
    <t>Rainforest Action Network, Brazil Program 450 Sansome, Suite 700</t>
  </si>
  <si>
    <t>San Francisco, CA 94111</t>
  </si>
  <si>
    <t>Phone: (415) 398-4404 Fax: (415) 398-2732 E-mail: brazilpro@ran.org / or Home page: www.ran.org/ran/ran</t>
  </si>
  <si>
    <t>SAIIC</t>
  </si>
  <si>
    <t>P.O. Box 7829</t>
  </si>
  <si>
    <t>Oakland, CA 94601</t>
  </si>
  <si>
    <t>(510) 534 4882 (Administration Office)</t>
  </si>
  <si>
    <t>(510) 834 4263 (Abya Yala News)</t>
  </si>
  <si>
    <t>(510) 834 4264 Fax</t>
  </si>
  <si>
    <t>indian@igc.org</t>
  </si>
  <si>
    <t>Home Page: http://saiic.nativeweb.org</t>
  </si>
  <si>
    <t>FILE NAME</t>
  </si>
  <si>
    <t>Info Category</t>
  </si>
  <si>
    <t>Framework Convention for the Protection of National Minorities (FCNM)</t>
  </si>
  <si>
    <t>Рамочная Конвенция о Защите Национальных Меньшинств</t>
  </si>
  <si>
    <t>data is missing &amp; needs to be added</t>
  </si>
  <si>
    <t>The broad aims of the Convention are to ensure that the signatory states respect the rights of national minorities, undertaking to combat discrimination, promote equality, preserve and develop the culture and identity of national minorities, guarantee certain freedoms in relation to access to the media, minority languages and education and encourage the participation of national minorities in public life.
Article 25 of the Framework Convention binds the member states to submit a report to the Council of Europe containing "full information on the legislative and other measures taken to give effect to the principles set out in this framework Convention" (Council of Europe, 1994, 7).
The Framework Convention for the Protection of National Minorities defines a national minority implicitly to include minorities possessing a territorial identity and a distinct cultural heritage.</t>
  </si>
  <si>
    <t>data needs to be consolidated across sources</t>
  </si>
  <si>
    <t>Source: http://ansipra.npolar.no/russian/Index.html</t>
  </si>
  <si>
    <t>Cаамы [Восточные]</t>
  </si>
  <si>
    <t>General Synopsis:
 * http://en.wikipedia.org/wiki/Framework_Convention_for_the_Protection_of_National_Minorities</t>
  </si>
  <si>
    <t>Given Name (EN)</t>
  </si>
  <si>
    <t>Middle Name or Patronymic</t>
  </si>
  <si>
    <t>Family Name (RU)</t>
  </si>
  <si>
    <t>Given Name (RU)</t>
  </si>
  <si>
    <t>Patronymic (RU)</t>
  </si>
  <si>
    <t>Institution - primary</t>
  </si>
  <si>
    <t>Position - primary</t>
  </si>
  <si>
    <t>Institution - primary (RU)</t>
  </si>
  <si>
    <t>Position - primary (RU)</t>
  </si>
  <si>
    <t>Institution - secondary</t>
  </si>
  <si>
    <t>Institution - secondary (RU)</t>
  </si>
  <si>
    <t>Position - secondary</t>
  </si>
  <si>
    <t>Email - professional</t>
  </si>
  <si>
    <t>Email - personal</t>
  </si>
  <si>
    <t>Address</t>
  </si>
  <si>
    <t>Tel - professional</t>
  </si>
  <si>
    <t>Skype</t>
  </si>
  <si>
    <t>Aksenova</t>
  </si>
  <si>
    <t>Resolution CM/ResCMN(2007)7 on the Implementation of the Framework Convention for the Protection of National Minorities by the Russian Federation (adopted 2 May 2007).</t>
  </si>
  <si>
    <t>Olga</t>
  </si>
  <si>
    <t xml:space="preserve">Аксенова </t>
  </si>
  <si>
    <t xml:space="preserve">Ольга </t>
  </si>
  <si>
    <t xml:space="preserve"> Владимировна</t>
  </si>
  <si>
    <t>Russian Academy of Science</t>
  </si>
  <si>
    <t xml:space="preserve">Sociology Institute </t>
  </si>
  <si>
    <t>Senior Researcher</t>
  </si>
  <si>
    <t>Российская академия наук (РАН)</t>
  </si>
  <si>
    <t>Резолюции Комитета министров Совета Европы от 2  мая
2007 г. СМ/ResCM№(2007)7  о выполнении Российской Федерацией Рамочной конвенции о защите национальных меньшинств</t>
  </si>
  <si>
    <t>CM/ResCMN(2007)7</t>
  </si>
  <si>
    <t>The Council of Europe recommends in this review, that the Russian Federation strengthen their anti-minority discrimination efforts and bolster its efforts to preserve and empower minority cultures.</t>
  </si>
  <si>
    <t xml:space="preserve">General Synopsis:
 * </t>
  </si>
  <si>
    <t>Alouach</t>
  </si>
  <si>
    <t>Rachid</t>
  </si>
  <si>
    <t xml:space="preserve">Алуаш </t>
  </si>
  <si>
    <t>Adopted by the Committee of Ministers on 2 May 2007
at the 994th meeting of the Ministers' Deputies</t>
  </si>
  <si>
    <t>Advisory Committee on the Framework Convention for the Protection of National Minorities</t>
  </si>
  <si>
    <t>Council of Europe Advisory Committee on the FCNM. Commentary on the Effective Participation of Persons belonging to National Minorities in Cultural, Social and Economic Life and in Public Affairs. ACFC/31DOC(2008)001.</t>
  </si>
  <si>
    <t>ACFC/31DOC(2008)001</t>
  </si>
  <si>
    <t>ILO</t>
  </si>
  <si>
    <t>Director-General of the International Labour Office</t>
  </si>
  <si>
    <t>28-Jun-1930</t>
  </si>
  <si>
    <t>C 29: Forced Labour [1930]</t>
  </si>
  <si>
    <t>Конвенция 29: Конвенция о принудительном или обязательном труде</t>
  </si>
  <si>
    <t>C029</t>
  </si>
  <si>
    <t>One of eight ‘fundamental’ ILO conventions.
The convention of defines forced labour as 'all work or service which is exacted from any person under the menace of any penalty and for which the said person has not offered himself voluntarily'.</t>
  </si>
  <si>
    <t>INSTITUTION NAME (EN)</t>
  </si>
  <si>
    <t>INSTITUTION NAME (RU)</t>
  </si>
  <si>
    <t>ADDRESS</t>
  </si>
  <si>
    <t>NOTES</t>
  </si>
  <si>
    <t>Convention 29 contains  provisions for community consultation, disclosure, and grievance redress:
• Article 2e states that communities, or their direct representatives, must be first consulted about the necessity of a particular community service before being compelled and obligated to perform that community service.
• Article 23 stipulates that any person from whom forced or compulsory labour is exacted must be allowed to forward to the authorities all complaints relative to labour conditions. Labour Regulations must be in place to ensure that such complaints are examined and taken into consideration.
• Article 24 mandates that any authorities, who are extracting forced or compulsory labour, must notify the labourers of all the regulations governing the lawful extraction of forced or compulsory labour.</t>
  </si>
  <si>
    <t>General Synopsis:
 * http://en.wikipedia.org/wiki/Forced_Labour_Convention</t>
  </si>
  <si>
    <t>Russian Federation 23 Jun 1956 In Force</t>
  </si>
  <si>
    <t>25-Jun-1958</t>
  </si>
  <si>
    <t>C 111:  Convention concerning Discrimination in Respect of Employment and Occupation
or Discrimination (Employment and Occupation) [1958]
(Entry into force: 15 Jun 1960)
Adoption: Geneva, 42nd ILC session (25 Jun 1958) - Status: Up-to-date instrument (Fundamental Convention).</t>
  </si>
  <si>
    <t>Source URL</t>
  </si>
  <si>
    <t>Конвенция N 111: ОТНОСИТЕЛЬНО ДИСКРИМИНАЦИИ В ОБЛАСТИ ТРУДА И ЗАНЯТИЙ
(Женева, 25 июня 1958 года)</t>
  </si>
  <si>
    <t>C111</t>
  </si>
  <si>
    <t>One of eight ‘fundamental’ ILO conventions.
The convention requires states to enable legislation which prohibits all discrimination and exclusion on any basis including of race, colour, sex religion, political opinion, national or social origin in employment and repeal legislation that is not based on equal opportunities.</t>
  </si>
  <si>
    <t>Convention 111 contains provisions for community consultation, disclosure, and grievance redress:
• Article 3 requires state parties to seek both employer and worker cooperation in promoting the acceptance and observance of the convention’s anti-discrimination employment policy. It obligates states to “enact legislation and promote such educational programmes as may be calculated to secure the acceptance and observance of the policy.”
• Article 5 specifies that measures designed for the special protection of vulnerable populations shall not be deemed as discrimination, and enables state parties to establish such measures in consultation with representative employers’ and workers’ organisations</t>
  </si>
  <si>
    <t>General Synopsis:
 * http://en.wikipedia.org/wiki/Discrimination_(Employment_and_Occupation)_Convention</t>
  </si>
  <si>
    <t>Institution</t>
  </si>
  <si>
    <t>Resource Type</t>
  </si>
  <si>
    <t>Resource Description</t>
  </si>
  <si>
    <t>Indicative Date</t>
  </si>
  <si>
    <t>Notes</t>
  </si>
  <si>
    <t>Original File Name</t>
  </si>
  <si>
    <t>map - small numbered IP in Russia</t>
  </si>
  <si>
    <t>Titular nations</t>
  </si>
  <si>
    <t>Russian Federation 04 May 1961 In Force</t>
  </si>
  <si>
    <t>This sublist includes indigenous peoples of Russia which are titular nations, i.e., peoples who gave rise to the names of national entities:independent states or autonomous areas.</t>
  </si>
  <si>
    <t>Associated Titular Area</t>
  </si>
  <si>
    <t>Adyghe</t>
  </si>
  <si>
    <t>Adygea</t>
  </si>
  <si>
    <t>C 138: Minimum Age [1973]
Convention concerning Minimum Age for Admission to Employment (Entry into force: 19 Jun 1976)
Adoption: Geneva, 58th ILC session (26 Jun 1973) - Status: Up-to-date instrument (Fundamental Convention).</t>
  </si>
  <si>
    <t>n/a</t>
  </si>
  <si>
    <t>Altay people</t>
  </si>
  <si>
    <t>Конвенция N 138:  О МИНИМАЛЬНОМ ВОЗРАСТЕ ДЛЯ ПРИЕМА НА РАБОТУ
(Женева, 26 июня 1973 года)</t>
  </si>
  <si>
    <t>Russian Association of Indigenous Peoples of the North, Siberia and the Far East</t>
  </si>
  <si>
    <t>C138</t>
  </si>
  <si>
    <t>map</t>
  </si>
  <si>
    <t>Altai Republic, Altai Krai</t>
  </si>
  <si>
    <t>Indigenous Peoples of the North, Siberia and the Far East of the Russian Federation</t>
  </si>
  <si>
    <t>not attributed</t>
  </si>
  <si>
    <t>Bashkirs</t>
  </si>
  <si>
    <t>The map of small numbered IP in Russia</t>
  </si>
  <si>
    <t>Bashkortostan</t>
  </si>
  <si>
    <t>One of eight ‘fundamental’ ILO conventions.
The convention requires ratifying states to pursue a national policy designed to ensure the effective abolition of child labour and to raise progressively the minimum age for admission to employment or work. It replaces several similar ILO conventions in specific fields of labour.</t>
  </si>
  <si>
    <t>n/a - index</t>
  </si>
  <si>
    <t>Balkars</t>
  </si>
  <si>
    <t>Kabardino-Balkaria</t>
  </si>
  <si>
    <t>Belarusians</t>
  </si>
  <si>
    <t>indigenous in Smolensk and Bryansk Oblasts (see Belarusians in Russia), titular for Belarus</t>
  </si>
  <si>
    <t>Buryat people</t>
  </si>
  <si>
    <t>Buryatia, Agin-Buryat Autonomous Okrug and Ust-Orda Buryat Autonomous Okrug</t>
  </si>
  <si>
    <t>Chechens</t>
  </si>
  <si>
    <t>Chechnya</t>
  </si>
  <si>
    <t>Chuvash</t>
  </si>
  <si>
    <t>Chuvashia</t>
  </si>
  <si>
    <t>Circassians</t>
  </si>
  <si>
    <t>Karachay–Cherkessia</t>
  </si>
  <si>
    <t>Ingushs</t>
  </si>
  <si>
    <t>Ingushetia</t>
  </si>
  <si>
    <t>Convention 138 contains provisions for public consultation and disclosure:
• Article 2 (para. 4) stipulates that state parties whose economy and educational facilities are insufficiently developed may initially specify a minimum working age of 14 years only after consultation with the organisations of employers and workers concerned
• Article 3 (paras. 1-3) requires regulating authorities to consult with concerned employer and worker organisations when determining types of employment likely to jeopardise the health, safety or morals of young persons. These types of employment require a minimum working age of either 16 or 18 years, depending 
• Article 5 requires state parties whose economy and administrative facilities are insufficiently developed to publically consult with concerned employer and worker organisations should they wish to initially limit the scope of application of this convention.
• Article 8 stipulates that only after consultation with the organisations of employers and workers concerned may a competent authority, by permits granted in individual cases, allow exceptions to the prohibition of employment or work outlined within this convention for such purposes as participation in artistic performances. 
• Article 9 (para. 3) requires state parties to enact national laws or regulations that require employers to keep and make available a register of all employees under 18 years of age that contains their names and ages.</t>
  </si>
  <si>
    <t>Kabardins</t>
  </si>
  <si>
    <t>Arctic Network for the Support of the Indigenous Peoples of the Russian Arctic</t>
  </si>
  <si>
    <t>General Synopsis:
 * http://en.wikipedia.org/wiki/Minimum_Age_Convention,_1973</t>
  </si>
  <si>
    <t>Kalmyks</t>
  </si>
  <si>
    <t>Kalmykia</t>
  </si>
  <si>
    <t>Karachays</t>
  </si>
  <si>
    <t>indig</t>
  </si>
  <si>
    <t>Karelians</t>
  </si>
  <si>
    <t>Karelia</t>
  </si>
  <si>
    <t>Russian Federation
Minimum age specified: 16 years
03 May 1979 In Force</t>
  </si>
  <si>
    <t>Khakas</t>
  </si>
  <si>
    <t>Khakassia</t>
  </si>
  <si>
    <t>map index</t>
  </si>
  <si>
    <t xml:space="preserve">Рашид </t>
  </si>
  <si>
    <t>Index of maps by theme:
1) general topics
 - Map 1.1: Administrative subdivision of the North of the Russian Federation (287 KB)
 - Map 1.2: Traditional land use and primary economies (260 KB)
 - Map 1.3: Geographical distribution (306 KB)
 - Map 1.4: Natural environment (248 KB)
2) regional maps
 - Map 3.1: Kola (344 KB)
 - Map 3.2: Nenets (420 KB)
 - Map 3.3: Yamal (341 KB)
 - Map 3.4: Taymyr (358 KB)
 - Map 3.5: Northern Sakha (342 KB)
 - Map 3.6: Chukotka (277 KB)
 - Map 3.7: Kamchatka (271 KB)</t>
  </si>
  <si>
    <t>OHCHR</t>
  </si>
  <si>
    <t>The maps available on this site were compiled for the INSROP (International Northern Sea Route Programme) Working Paper No. 90 in 1997. Contact the Secretariat for full resolution AdobeIllustrator or .eps files.</t>
  </si>
  <si>
    <t>Human Rights Officer</t>
  </si>
  <si>
    <t>Atlasova</t>
  </si>
  <si>
    <t>Norwegian Polar Institute</t>
  </si>
  <si>
    <t>Elida</t>
  </si>
  <si>
    <t>Атласова</t>
  </si>
  <si>
    <t xml:space="preserve">Элида </t>
  </si>
  <si>
    <t xml:space="preserve">Indigenous Languages Department  </t>
  </si>
  <si>
    <t xml:space="preserve">Lecturer of  the Yukagir Language  </t>
  </si>
  <si>
    <t>Council of Yakaghirs Elders of the Russian Federation</t>
  </si>
  <si>
    <t>atlas_elli@rambler.ru</t>
  </si>
  <si>
    <t>Bekirov</t>
  </si>
  <si>
    <t>Nadir</t>
  </si>
  <si>
    <t>Бекиров</t>
  </si>
  <si>
    <t xml:space="preserve">Надир </t>
  </si>
  <si>
    <t>Foundation for Research and Support of Indigenous Peoples of the Crimea and the Crimean Tatar People’s Front</t>
  </si>
  <si>
    <t>Сеть Арктических Организаций в Поддержку Коренных Народов Российского Севера</t>
  </si>
  <si>
    <t>Berezhkov</t>
  </si>
  <si>
    <t>Extended list of available map resources:
 - Map 01E: Permanent Participants of the Arctic Council I: Represented areas (355 Kb) (English edition)
 - Map 01R: Постоянные участники Арктического Совета I: Организации (185 Kb) (версия на русском языке)
 - Map 02E: Permanent Participants of the Arctic Council II: Location of Arctic peoples (410 Kb) (English edition)
 - Map 02R: Постоянные участники Арктического Совета II: Коренные народы (120 Kb) (версия на русском языке)
 - Map 03: Indigenous peoples of the Arctic countries - Коренные народы арктических стран (1,5 Mb) (bilingual edition - двуязычная версия)
 - Map 03a: Indigenous peoples of the Arctic countries - Коренные народы арктических стран (2,8 Mb) (Poster: bilingual edition - плакат: двуязычная версия)
 - Map 04E: Indigenous peoples of the Arctic countries (1 Mb) (English edition)
Map 04R: Коренные народы арктических стран (1 Mb) (версия на русском языке)
 - Map 05: Indigenous peoples of the North, Siberia and Far East of the Russian Federation - Коренные народы Севера, Сибири и Дальнего Востока РФ (1,2 Mb) (bilingual edition - двуязычная версия)
Map 06: Arctic peoples subdivided according to language families (1 Mb) (only English version, prepared for Arctic Human Development Report)</t>
  </si>
  <si>
    <t>Komi peoples</t>
  </si>
  <si>
    <t>C169 - Indigenous and Tribal Peoples Convention, 1989 (No. 169)
Convention concerning Indigenous and Tribal Peoples in Independent Countries (Entry into force: 05 Sep 1991)
Adoption: Geneva, 76th ILC session (27 Jun 1989) - Status: Up-to-date instrument (Technical Convention).</t>
  </si>
  <si>
    <t>The maps below were compiled at the Norwegian Polar Institute in cooperation with various projects under the Arctic Council. Contact ANSIPRA for full resolution AdobeIllustrator or .eps files.
Карты, представленные на этом веб-сайте, были подготовлены в Норвежском Полярном Институте в сотрудничестве с разными проектами Арктического Совета. Обращайтесь в ANSIPRA для получения этих карт с максимальным разрешением в формате AdobeIllustrator или .eps.</t>
  </si>
  <si>
    <t>Komi Republic</t>
  </si>
  <si>
    <t>Конвенция о коренных народах и народах, ведущих племенной образ жизни в независимых странах [Конвенция 169]
Принята 27 июня 1989 года Генеральной конференцией Международной организации труда на ее семьдесят шестой сессии</t>
  </si>
  <si>
    <t>Mordvin people</t>
  </si>
  <si>
    <t>C169</t>
  </si>
  <si>
    <t>Mordovia</t>
  </si>
  <si>
    <t>Ossetians</t>
  </si>
  <si>
    <t>map - KMNS, language families.jpg</t>
  </si>
  <si>
    <t>North Ossetia (Russia), South Ossetia</t>
  </si>
  <si>
    <t>Norwegian Polar Institute
Polar Environmental Centre
N-9296 Tromsø
Norway
E-mail: ansipra@npolar.no</t>
  </si>
  <si>
    <t>The ILO Indigenous and Tribal Peoples Convention was the first international convention to address the specific needs for Indigenous Peoples' human rights, and a forerunner of the Declaration on the Rights of Indigenous Peoples.  It remains the most important operative international law guaranteeing the rights of Indigenous Peoples.
The Convention outlines the responsibilities of governments in promoting and protecting the human rights of Indigenous Peoples. The strength of the Convention is dependent on a high number of ratifications among nations.</t>
  </si>
  <si>
    <t>Russians</t>
  </si>
  <si>
    <t>Russia</t>
  </si>
  <si>
    <t>Mari</t>
  </si>
  <si>
    <t>Mari El</t>
  </si>
  <si>
    <t>Dmitry</t>
  </si>
  <si>
    <t>Tatars</t>
  </si>
  <si>
    <t xml:space="preserve">Бережков </t>
  </si>
  <si>
    <t xml:space="preserve">Дмитрий </t>
  </si>
  <si>
    <t>Tatarstan</t>
  </si>
  <si>
    <t>RAIPON</t>
  </si>
  <si>
    <t xml:space="preserve">Vice-President </t>
  </si>
  <si>
    <t>United Nations Permanent Forum on Indigenous Issues</t>
  </si>
  <si>
    <t>Tuvinians</t>
  </si>
  <si>
    <t>Ассоциация КМНСС и ДВ РФ - АКМНСС и ДВ РФ</t>
  </si>
  <si>
    <t>Tuva</t>
  </si>
  <si>
    <t>Ненцы</t>
  </si>
  <si>
    <t>Udmurts</t>
  </si>
  <si>
    <t>Энцы</t>
  </si>
  <si>
    <t>Udmurtia</t>
  </si>
  <si>
    <t>Нганасаны</t>
  </si>
  <si>
    <t>Ukrainians</t>
  </si>
  <si>
    <t>Ханты</t>
  </si>
  <si>
    <t>Магаданский областной информационно-исследовательский центр коренных малочисленных народов Севера «Юнэт»</t>
  </si>
  <si>
    <t>Долганы</t>
  </si>
  <si>
    <t>indigenous in Krasnodar, Rostov, Stavropol, Belgorod, Kursk, Voronezh, and Bryansk Oblasts (see Ukrainians in Russia andUkrainians in Kuban), titular for Ukraine</t>
  </si>
  <si>
    <t>Эвенки</t>
  </si>
  <si>
    <t>Revising Convention 107, C169 affirmed that integrationist and assimilationist approaches to Indigenous Peoples are no longer acceptable doctrines for the governments to pursue. Rather, Indigenous Peoples should hold the right to choose to integrate or maintain their cultural and political integrity. Articles 8–10 recognize the cultures, traditions, and special circumstances of indigenous tribal peoples.
The convention is made of a Preamble, followed by forty-four articles, divided in ten parts. These are:
Part I. General Policy
Part II. Land
Part III. Recruitment And Conditions Of Employment
Part IV. Vocational Training, Handicrafts And Rural Industries
Part V. Social Security And Health
Part VI. Education And Means Of Communication
Part VII. Contacts And Co-operation Across Borders
Part VIII. Administration
Part IX. General Provisions
Part X. Final Provisions
...
In Article 6, the Convention provides a guideline as to how consultation with indigenous and tribal peoples should be conducted: Consultation with indigenous peoples should be undertaken through appropriate procedures, in good faith, and through the representative institutions of these peoples; The peoples involved should have the opportunity to participate freely at all levels in the formulation, implementation and evaluation of measures and programmes that affect them directly;
Article 7 of Convention No. 169 states that indigenous and tribal peoples have the right to “decide their own priorities for the process of development as it affects their lives, beliefs, institutions and spiritual well-being and the lands they occupy or otherwise use, and to exercise control over their economic, social and cultural development”.
...
Articles 8–10 recognize the cultures, traditions, and special circumstances of indigenous tribal peoples.
...
Article 14 states that the rights of ownership and possession of the peoples concerned over the lands which they traditionally occupy shall be recognised; governments shall take steps to identify these lands, and guarantee effective protection of the people's rights; and adequate procedures shall be established within the national legal system to resolve land claims by the peoples concerned.</t>
  </si>
  <si>
    <t>Yakuts (self-designation: Sakha)</t>
  </si>
  <si>
    <t>Эвены</t>
  </si>
  <si>
    <t>Sakha Republic (Yakutia)</t>
  </si>
  <si>
    <t>Юкагиры</t>
  </si>
  <si>
    <t>Center for Support of Indigenous Peoples of the North | Russian Indigneous Training Center</t>
  </si>
  <si>
    <t>Чуванцы</t>
  </si>
  <si>
    <t>Indigenous peoples of Dagestan</t>
  </si>
  <si>
    <t>Чукчи (Lauravetlans)</t>
  </si>
  <si>
    <t>Bergman</t>
  </si>
  <si>
    <t xml:space="preserve">Michaela </t>
  </si>
  <si>
    <t>S.</t>
  </si>
  <si>
    <t>This small republic has a relatively large number of ethnic groups and languages. According to a 2000 decree of the government of Russian Federation,[1] Dagestan was supposed to compile their own list of small-numbered indigenous peoples, to be included in the overall List of small-numbered indigenous peoples of Russia The peoples below do not fall under the criteria of the decree.</t>
  </si>
  <si>
    <t>Бергман</t>
  </si>
  <si>
    <t xml:space="preserve">Микаэла </t>
  </si>
  <si>
    <t>Avars</t>
  </si>
  <si>
    <t>Electronic Memory of the Arctic</t>
  </si>
  <si>
    <t>EBRD - European Bank of Reconstruction and Development</t>
  </si>
  <si>
    <t>Dargins</t>
  </si>
  <si>
    <t>Environment and Sustainability Department</t>
  </si>
  <si>
    <t>Lezgins</t>
  </si>
  <si>
    <t xml:space="preserve">Senior Social and Gender Policy Adviser </t>
  </si>
  <si>
    <t>Европейский банк реконструкции и развития (ЕБРР)</t>
  </si>
  <si>
    <t>Non Profit Partnership (NNP) the Conservation Center of historical and cultural heritage "Electronic Memory of the Arctic" (EMA) was founded jointly in January 2009 by the National Library of Russia in St. Petersburg, the Publishing house of electronic information resources RusAr and the Publishing house "Severnyie Prostory", Moscow</t>
  </si>
  <si>
    <t>Indigenous peoples of the North, Siberia and Far East of the Russian Federation,
subdivided according to language families</t>
  </si>
  <si>
    <t>bergmanm@ebrd.com</t>
  </si>
  <si>
    <t>Also available at: http://geocurrents.info/wp-content/uploads/2012/03/Arctic05.jpg</t>
  </si>
  <si>
    <t>Arctic05.jpg</t>
  </si>
  <si>
    <t>map - KMNS, admin units.jpg</t>
  </si>
  <si>
    <t>Yamal-Nenets Autonomous District</t>
  </si>
  <si>
    <t>Regional Government</t>
  </si>
  <si>
    <t>Indigenous peoples of North of Russian Federation: Administrative subdivisions</t>
  </si>
  <si>
    <t>kart11.jpg</t>
  </si>
  <si>
    <t>map - KMNS, geographic distributions.jpg</t>
  </si>
  <si>
    <t>Barents Euro-Arctic Council Working Group of Indigenous Peoples</t>
  </si>
  <si>
    <t>General Synopsis:
 * http://en.wikipedia.org/wiki/Indigenous_and_Tribal_Peoples_Convention,_1989</t>
  </si>
  <si>
    <t>RAIPON - Russian Association of Indigenous Peoples of the North</t>
  </si>
  <si>
    <t>Indigenous peoples of North of Russian Federation: Geographical distribution</t>
  </si>
  <si>
    <t>1997 (data from 1995)</t>
  </si>
  <si>
    <t>This resource shows the geographic distributions of the 28 small-numbered Indigenous Peoples recognized in 1995.  It is therefore severly out-dated.</t>
  </si>
  <si>
    <t>kart13.jpg</t>
  </si>
  <si>
    <t>map - KMNS, arctic land use.jpg</t>
  </si>
  <si>
    <t>Indigenous peoples in the Barents Euro-Arctic Region - news and information.</t>
  </si>
  <si>
    <t>news and information.</t>
  </si>
  <si>
    <t>Indigenous peoples of North of Russian Federation: Traditional land use and primary economies</t>
  </si>
  <si>
    <t>kart12.jpg</t>
  </si>
  <si>
    <t>Information Center of Finno-Ugric Peoples</t>
  </si>
  <si>
    <t>map - KMNS, environmental zones.jpg</t>
  </si>
  <si>
    <t xml:space="preserve">Environment and Sustainability Department, EBRD
1 Exchange Square, 
London EC2A 2JN, 
UK </t>
  </si>
  <si>
    <t xml:space="preserve"> +44 (20) 7338 7597 </t>
  </si>
  <si>
    <t>Blokov</t>
  </si>
  <si>
    <t>Center for Support of Indigenous Peoples of the North (CSIPN / RITC)</t>
  </si>
  <si>
    <t xml:space="preserve">Ivan </t>
  </si>
  <si>
    <t>Блоков</t>
  </si>
  <si>
    <t>Иван</t>
  </si>
  <si>
    <t>Indigenous peoples of North of Russian Federation: Natural environment</t>
  </si>
  <si>
    <t xml:space="preserve">Greenpeace Russia </t>
  </si>
  <si>
    <t>1997 (data from 1984)</t>
  </si>
  <si>
    <t>Гринпис России</t>
  </si>
  <si>
    <t>kart14.jpg</t>
  </si>
  <si>
    <t>no</t>
  </si>
  <si>
    <t>map - 3,1 murmanskaya oblast.jpg</t>
  </si>
  <si>
    <t>Arctic Network for the Support of the Indigenous Peoples of the Russian Arctic (ANSIPRA)</t>
  </si>
  <si>
    <t>contains  maps and articles about indigenous society and culture</t>
  </si>
  <si>
    <t>Indigenous peoples of North of Russian Federation: Murmanshaya Oblast (Kola Peninsula)</t>
  </si>
  <si>
    <t>Bogdan</t>
  </si>
  <si>
    <t>Resource Centre for Rights of Indigenous Peoples</t>
  </si>
  <si>
    <t>Settlements indicated in this maps were carried over from data points from the 1950s/1960s.</t>
  </si>
  <si>
    <t>reports, information on Sami rights, documents.</t>
  </si>
  <si>
    <t>kart31.jpg</t>
  </si>
  <si>
    <t>Irina</t>
  </si>
  <si>
    <t>map - 3,2 nenetskiy aut okrug.jpg</t>
  </si>
  <si>
    <t>Borisovna</t>
  </si>
  <si>
    <t>Богдан</t>
  </si>
  <si>
    <t>Ирина</t>
  </si>
  <si>
    <t>C182 - Worst Forms of Child Labour Convention, 1999 (No. 182)
Convention concerning the Prohibition and Immediate Action for the Elimination of the Worst Forms of Child Labour (Entry into force: 19 Nov 2000)
Adoption: Geneva, 87th ILC session (17 Jun 1999) - Status: Up-to-date instrument (Fundamental Convention).</t>
  </si>
  <si>
    <t>Uralistica</t>
  </si>
  <si>
    <t>Борисовна</t>
  </si>
  <si>
    <t xml:space="preserve"> the world of finno-ugric and samoyed peoples</t>
  </si>
  <si>
    <t xml:space="preserve">Ministry of Energy of the Russian Federation </t>
  </si>
  <si>
    <t>Department of Administrative and Legal Activities</t>
  </si>
  <si>
    <t>Конвенция о запрещении и немедленных мерах по искоренению наихудших форм детского труда [Конвенция 182]
Принята на 87-й сессии Генеральной конференции Международной организации труда, Женева, 1 июня 1999 года</t>
  </si>
  <si>
    <t xml:space="preserve">Deputy Head </t>
  </si>
  <si>
    <t xml:space="preserve">BogdanIB@minenergo.gov.ru </t>
  </si>
  <si>
    <t>C182</t>
  </si>
  <si>
    <t>Indigenous peoples of North of Russian Federation: Nenetskiy Avtonomnyy Okrug</t>
  </si>
  <si>
    <t>Date Accessed</t>
  </si>
  <si>
    <t>Organization</t>
  </si>
  <si>
    <t>Article Name</t>
  </si>
  <si>
    <t>Doc ID.</t>
  </si>
  <si>
    <t>kart32.jpg</t>
  </si>
  <si>
    <t>Buzova</t>
  </si>
  <si>
    <t>map - 3,3 yamalo-nenetskiy aut okrug.jpg</t>
  </si>
  <si>
    <t>One of eight ‘fundamental’ ILO conventions.
By ratifying this Convention No. 182, a country commits itself to taking immediate action to prohibit and eliminate the "worst forms of child labour", which are predefined as:
 * all forms of slavery or practices similar to slavery, such as
     - the sale of a child;
     - trafficking of children, meaning the recruitment of children to do work far away from home and from the care of their families, in circumstances within which they are exploited;
     - debt bondage or any other form of bonded labour or serfdom;
     - forced or compulsory labour, including forced or compulsory recruitment of children for use in armed conflict;
 * Commercial sexual exploitation of children (CSEC), including the use, procuring or offering of a child for:
     - prostitution, or
     - the production of pornography or for pornographic performances;
 * use, procuring or offering of a child by others for illegal activities, also known as children used by adults in the commission of crime (CUBAC), including the trafficking or production of drugs
 * work by its nature that is likely to harm the health, safety or morals of children
NOTE: The last category of worst form of child labour is work which by its nature or the circumstances is likely to harm the health, safety or morals of children, or Worst Form Hazards faced by Children at Work. Here the Convention recommended that the circumstances should be determined in consultation with organisations of employers and workers within a specific country. The Convention recommends that programmes of action should attend specifically to younger children, the girl child, hidden work situation in which girls are at special risk, and other groups of children with special vulnerabilities or needs. Worst Forms of Child Labour Recommendation No 190 contains recommendations on the types of hazards that should be considered to be included within a country-based definition of worst form hazards.</t>
  </si>
  <si>
    <t>Natalia</t>
  </si>
  <si>
    <t>Indigenous peoples of North of Russian Federation: Yamalo-Nenetskiy Avtonomnyy Okrug</t>
  </si>
  <si>
    <t>kart33.jpg</t>
  </si>
  <si>
    <t>map - 3,4 taymyrskiy aut okrug.jpg</t>
  </si>
  <si>
    <t>Convention 182 contains provisions for community consultation:
• Article 4 (paras. 1-3) requires state parties to consult with concerned organisations of employers when determining and reviewing types of work that by its nature or the circumstances in which it is carried out, is likely to harm the health, safety or morals of children, taking into consideration relevant international standards and particularly paragraphs 3 and 4 of the Worst Forms of Child Labour Recommendation, 1999. 
• Article 5 Each Member shall, after consultation with employers' and workers' organisations, establish or designate appropriate mechanisms to monitor the implementation of the provisions giving effect to this Convention. 
• Article 6 (paras. 2) Requires that programmes of action to eliminate as a priority the worst forms of child labour shall be designed and implemented in consultation with relevant government institutions and employers' and workers' organisations, taking into consideration the views of other concerned groups as appropriate.</t>
  </si>
  <si>
    <t xml:space="preserve">Forum for Development Cooperation with Indigenous Peoples </t>
  </si>
  <si>
    <t>meeting-place for researchers, development workers and Sámi organisations.</t>
  </si>
  <si>
    <t>General Synopsis:
 * http://en.wikipedia.org/wiki/Worst_Forms_of_Child_Labour_Convention</t>
  </si>
  <si>
    <t>Indigenous peoples of North of Russian Federation: Taymyrskiy (Dolgano-Nenetskiy) Avtonomnyy Okrug</t>
  </si>
  <si>
    <t>kart34.jpg</t>
  </si>
  <si>
    <t>map - 3,5 sakha republic.jpg</t>
  </si>
  <si>
    <t>Association of Nenets people "Yasavey"</t>
  </si>
  <si>
    <t>Бузова</t>
  </si>
  <si>
    <t>a voluntary public organization, unites Nenets and other indigenous people of the North Russia living in the Nenets autonomous Okrug.</t>
  </si>
  <si>
    <t>Наталья</t>
  </si>
  <si>
    <t>Expert on the Protection of Traditional Knowledge, Genetic Resources and Folklore</t>
  </si>
  <si>
    <t>Language(s)</t>
  </si>
  <si>
    <t>PUBLICATION NAME</t>
  </si>
  <si>
    <t>Vol</t>
  </si>
  <si>
    <t>Russian Federation 25 Mar 2003 In Force</t>
  </si>
  <si>
    <t xml:space="preserve">nbuzova@yandex.ru  </t>
  </si>
  <si>
    <t>United Nations</t>
  </si>
  <si>
    <t xml:space="preserve"> +7 495 234 30 73</t>
  </si>
  <si>
    <t>9-Dec-1948</t>
  </si>
  <si>
    <t>Chayka</t>
  </si>
  <si>
    <t>Convention on the Prevention and Punishment of the Crime of Genocide.   Paris, 9 December 1948</t>
  </si>
  <si>
    <t>Is.</t>
  </si>
  <si>
    <t>Конвенция о предупреждении преступления геноцида и наказании за него
Принята резолюцией 260 (III) Генеральной Ассамблеи ООН от 9 декабря 1948 года</t>
  </si>
  <si>
    <t>The Convention defines genocide in legal terms. It was passed to outlaw actions similar to the Holocaust by Nazi Germany during World War II.</t>
  </si>
  <si>
    <t>Indigenous peoples of North of Russian Federation: Northern part of Respublika Sakha (Yakutiya)</t>
  </si>
  <si>
    <t>Чайка</t>
  </si>
  <si>
    <t>RAIPON - Association of Indigenous Peoples of the North, Siberia and the Far East of the Russian Federation</t>
  </si>
  <si>
    <t>Genocide means any of the following acts which have the intention of destroying, in whole or in part, a national, ethnical, racial or religious group: “killing members of the group; causing serious bodily or mental harm to members of the group; deliberately inflicting on the group conditions of life calculated to bring about its physical destruction in whole or in part; imposing measures intended to prevent birth within the group; forcibly transferring children of the group to another group.” (Article 2)</t>
  </si>
  <si>
    <t>kart35.jpg</t>
  </si>
  <si>
    <t>Cherny</t>
  </si>
  <si>
    <t>General Synopsis:
 * http://en.wikipedia.org/wiki/Genocide_Convention</t>
  </si>
  <si>
    <t>map - 3,6 chukotskiy aut okrug.jpg</t>
  </si>
  <si>
    <t>Vladimir</t>
  </si>
  <si>
    <t>Черный</t>
  </si>
  <si>
    <t>Владимир</t>
  </si>
  <si>
    <t>Викторович</t>
  </si>
  <si>
    <t>Foundation for the Protection of Rights of Indigenous Peoples of Russia</t>
  </si>
  <si>
    <t>Vice-President</t>
  </si>
  <si>
    <t>Фонда защиты конституционных прав коренных малочисленных народов РФ</t>
  </si>
  <si>
    <t>Вице –президент</t>
  </si>
  <si>
    <t>Dallmann</t>
  </si>
  <si>
    <t>Winfried</t>
  </si>
  <si>
    <t>K.</t>
  </si>
  <si>
    <t>Norwegian Polar Institute, Tromsø</t>
  </si>
  <si>
    <t xml:space="preserve">Норвежский Полярный Институт, Тромсё </t>
  </si>
  <si>
    <t>winfried.dallmann@npolar.no</t>
  </si>
  <si>
    <t xml:space="preserve"> +47 77 75 06 48
 +47 95 47 02 66</t>
  </si>
  <si>
    <t>Diatchkova </t>
  </si>
  <si>
    <t>Galina</t>
  </si>
  <si>
    <t>Дьячкова</t>
  </si>
  <si>
    <t>Indigenous peoples of North of Russian Federation: Chukostskiy Avtonomnyy Okrug</t>
  </si>
  <si>
    <t>Галина</t>
  </si>
  <si>
    <t xml:space="preserve">16 Dec  1949; 
 3 May  1954 </t>
  </si>
  <si>
    <t>kart36.jpg</t>
  </si>
  <si>
    <t>Russian Academy of Sciences</t>
  </si>
  <si>
    <t>map - 3,7 koryakskiy aut okrug, kamchatskaya oblast.jpg</t>
  </si>
  <si>
    <t>Institute of Ethnology and Anthropology</t>
  </si>
  <si>
    <t>General Assembly</t>
  </si>
  <si>
    <t>Regional Museum</t>
  </si>
  <si>
    <t>Head of History, Ethnography, and Achaeology Department</t>
  </si>
  <si>
    <t>Indigenous peoples of North of Russian Federation: Koryakskiy Avtonomnyy Okrug and Kamachskaya Oblast</t>
  </si>
  <si>
    <t>kart37.jpg</t>
  </si>
  <si>
    <t>map - arctic council permanent participants.jpg</t>
  </si>
  <si>
    <t>10-Dec-1948</t>
  </si>
  <si>
    <t>Universal Declaration of Human Rights (1948)</t>
  </si>
  <si>
    <t>Regional Museum
27, Lenina Str.
P.O. Box 153
Anadyr city, Chukotka, 689000
Russia</t>
  </si>
  <si>
    <t xml:space="preserve">Dovey </t>
  </si>
  <si>
    <t xml:space="preserve">Kathryn </t>
  </si>
  <si>
    <t>Всеобщая декларация прав человека
Принята резолюцией 217 А (III) Генеральной Ассамблеи ООН от 10 декабря 1948 года</t>
  </si>
  <si>
    <t>Довей</t>
  </si>
  <si>
    <t>Page Range</t>
  </si>
  <si>
    <t>FULL DATE</t>
  </si>
  <si>
    <t>PUBLISHING AGENCY</t>
  </si>
  <si>
    <t>PUBLISHING HOUSE</t>
  </si>
  <si>
    <t>CITY</t>
  </si>
  <si>
    <t>Author Name(s)</t>
  </si>
  <si>
    <t>AUTOR 1</t>
  </si>
  <si>
    <t>AUTHOR 2</t>
  </si>
  <si>
    <t>AUTOR 3</t>
  </si>
  <si>
    <t>EDITOR(S)</t>
  </si>
  <si>
    <t>The Universal Declaration of Human Rights, while not a treaty itself, was explicitly adopted for the purpose of defining the meaning of the words "fundamental freedoms" and "human rights" appearing in the United Nations Charter, which is binding on all member states and for this reason the Universal Declaration is a fundamental constitutive document of the United Nations.  It is part of the International Bill of Human Rights, which consists of the Universal Declaration of Human Rights, the International Covenant on Economic, Social and Cultural Rights, and the International Covenant on Civil and Political Rights and its two Optional Protocols. 
The Universal Declaration was adopted by the General Assembly on 10 December 1948 by a vote of 48 in favour, 0 against, with eight abstentions: the USSR, Ukrainian SSR, Byelorussian SSR, Yugoslavia, Poland, South Africa, Czechoslovakia and Saudi Arabia.
After the Covenants had been ratified by a sufficient number of individual nations (in 1976), the International Bill of Human Rights took on the force of international law.</t>
  </si>
  <si>
    <t>Permanent Participants of the Arctic Council</t>
  </si>
  <si>
    <t>ISSN</t>
  </si>
  <si>
    <t xml:space="preserve">Кэтрин </t>
  </si>
  <si>
    <t>The Universal Declaration of Human Rights is the first international document that states that all human beings are “equal in dignity and rights.” (Article 1) Everybody is entitled to the rights in the Declaration, “without distinction of any kind, such as race, colour, sex, language, religion, political or other opinion, national or social origin, property, birth or other status.” (Article 2)</t>
  </si>
  <si>
    <t>http://www.hist.msu.ru/Science/Disser/Diatchkova.pdf</t>
  </si>
  <si>
    <t xml:space="preserve">Global Business Initiative on Human Rights </t>
  </si>
  <si>
    <t>Arctic02E.jpg</t>
  </si>
  <si>
    <t>Fondahl</t>
  </si>
  <si>
    <t>Gail</t>
  </si>
  <si>
    <t>University of Northern British Columbia</t>
  </si>
  <si>
    <t>map - distributions of indigenous peoples of the North.jpg</t>
  </si>
  <si>
    <t>President</t>
  </si>
  <si>
    <t>fondahlg@unbc.ca</t>
  </si>
  <si>
    <t>Prince George, British Columbia, Canada</t>
  </si>
  <si>
    <t>Gayulskiy</t>
  </si>
  <si>
    <t>Viktor</t>
  </si>
  <si>
    <t xml:space="preserve">Ivanovich </t>
  </si>
  <si>
    <t xml:space="preserve">Гаюльский </t>
  </si>
  <si>
    <t>Виктор</t>
  </si>
  <si>
    <t>Иванович</t>
  </si>
  <si>
    <t>abstained</t>
  </si>
  <si>
    <t>General Assembly
...
Committee on the Elimination of All Forms of Racial Discrimination (ICERD)</t>
  </si>
  <si>
    <t>Census Data:</t>
  </si>
  <si>
    <t>RF Association of Indigenous Peoples of the North, Siberia and the Far East</t>
  </si>
  <si>
    <t>http://ansipra.npolar.no/english/Items/Census02-numbers.html</t>
  </si>
  <si>
    <t>Center for Support of Indigenous Peoples of the North
// Russian Indigneous Training Center</t>
  </si>
  <si>
    <t>7-Mar-1966</t>
  </si>
  <si>
    <t>Areas of ​​residence of Indigenous Peoples of the North, Siberia and Far East</t>
  </si>
  <si>
    <t>Grant</t>
  </si>
  <si>
    <t>Карта проживания КМНС в РФ</t>
  </si>
  <si>
    <t>Convention on the Elimination of All Forms of Racial Discrimination
Adopted by General Assembly resolution 2106 (XX) of 21 December 1965 
Opened for signature at New York on 7 March 1966
Entered in force 4 January 1969</t>
  </si>
  <si>
    <t>map - arctic demography by language group, v1.pdf</t>
  </si>
  <si>
    <t>http://demoscope.ru/weekly/knigi/zakon/zakon047.html</t>
  </si>
  <si>
    <t>Международная конвенция о ликвидации всех форм расовой дискриминации
Принята резолюцией 2106 (XX) Генеральной Ассамблеи от 21 декабря 1965 года</t>
  </si>
  <si>
    <t>660 UNTS 195, 5 ILM 32.</t>
  </si>
  <si>
    <t>GRID-Arendal 
// Global Resource Information Database (GRID) s an office in the United Nations Environment Programme (UNEP)</t>
  </si>
  <si>
    <t>The UN International Convention on the Elimination of All Forms of Racial Discrimination (ICERD) is a second-generation human rights instrument that commits its signatories to the elimination of racial discrimination and the promotion of understanding among all races. 
...
The Convention commits its parties to the elimination of racial discrimination and the promotion of understanding among all races. Specific articles within the convention require states to condemn apartheid,  promote tolerance, prohibit incitement of racially motivated violence, and prevent discrimination.</t>
  </si>
  <si>
    <t>Diatchkova.pdf</t>
  </si>
  <si>
    <t>Demography of indigenous peoples of the Arctic based on linguistic groups</t>
  </si>
  <si>
    <t>“Racial discrimination” is defined as “any distinction, exclusion, restriction or preference based on race, colour, descent, or national or ethnic origin which has the purpose or effect of nullifying or impairing the recognition, enjoyment or exercise, on an equal footing, of human rights and fundamental freedoms in the political, economic, social, cultural or any other field of public life.” (Article 1)</t>
  </si>
  <si>
    <t>Adopted from map by W.K. Dallmann published in Arctic Human Development Report (2004). Data and information compiled by W.K. Dallmann, Norwegian Polar Institute and P. Schweitzer, University of Alaska Fairbanks</t>
  </si>
  <si>
    <t>http://www2.ohchr.org/english/law/cerd.htm
…
http://treaties.un.org/Pages/ViewDetails.aspx?src=TREATY&amp;mtdsg_no=IV-2&amp;chapter=4&amp;lang=en</t>
  </si>
  <si>
    <t>demography-of-indigenous-peoples-of-the-arctic-based-on-linguistic-groups_1188.pdf</t>
  </si>
  <si>
    <t>map - arctic demography by language group, v2.pdf</t>
  </si>
  <si>
    <t xml:space="preserve"> 7 Mar  1966 
 4 Feb  1969 </t>
  </si>
  <si>
    <t>Demography of indigenous peoples of the Arctic based on linguistic groups
Year: 2010
From collection: Arctic conservation collection
Author: Hugo Ahlenius, UNEP/GRID-Arendal</t>
  </si>
  <si>
    <t>Erik</t>
  </si>
  <si>
    <t>2010 (data from 2004)</t>
  </si>
  <si>
    <t>Гант</t>
  </si>
  <si>
    <t>Эрик</t>
  </si>
  <si>
    <t>IPS – Arctic Council Indigenous Peoples Secretariat</t>
  </si>
  <si>
    <t>Executive Secretary</t>
  </si>
  <si>
    <t>demography-of-indigenous-peoples-of-the-arctic-based-on-linguistic-groups_12f2.pdf</t>
  </si>
  <si>
    <t>map - arctic population distributions, RF regions.pdf</t>
  </si>
  <si>
    <t>16-Dec-1966</t>
  </si>
  <si>
    <t>Eastern Saami</t>
  </si>
  <si>
    <t>Nenets</t>
  </si>
  <si>
    <t>International Covenant on Civil and Political Rights. 
Adopted: New York, 16 December 1966
Entered into force 23 March 1976.</t>
  </si>
  <si>
    <t>Enets</t>
  </si>
  <si>
    <t>Nganasans</t>
  </si>
  <si>
    <t xml:space="preserve">Issakov </t>
  </si>
  <si>
    <t>Международный пакт об экономических, социальных и культурных правах
Принят резолюцией 2200 А (XXI) Генеральной Ассамблеи от 16 декабря 1966 года</t>
  </si>
  <si>
    <t>Khanty</t>
  </si>
  <si>
    <t>Andrei</t>
  </si>
  <si>
    <t xml:space="preserve"> 999 UNTS 302, 6 ILM 368.</t>
  </si>
  <si>
    <t>Dolgans</t>
  </si>
  <si>
    <t>Исаков</t>
  </si>
  <si>
    <t>Evenks</t>
  </si>
  <si>
    <t>Evens</t>
  </si>
  <si>
    <t>Андрей</t>
  </si>
  <si>
    <t>Yukagirs</t>
  </si>
  <si>
    <t>Валентинович</t>
  </si>
  <si>
    <t>Russia, Arctic indigenous population
Year: 2006
From collection: Vital Arctic Graphics (2004 edition)
Author: Philippe Rekacewicz, UNEP/GRID-Arendal</t>
  </si>
  <si>
    <t>Chuvans</t>
  </si>
  <si>
    <t>2003 (including data from 1997)</t>
  </si>
  <si>
    <t>Council of Equals - Umbrella Organisation of Youth of Indigenous Peoples of North, Siberian and Far East of Russian Federation</t>
  </si>
  <si>
    <t>Chukchi (Lauravetlans)</t>
  </si>
  <si>
    <t>Chairman</t>
  </si>
  <si>
    <t>Siberian Yupik</t>
  </si>
  <si>
    <t>Aleuts</t>
  </si>
  <si>
    <t>evedy@saha.ru</t>
  </si>
  <si>
    <t>Koryaks</t>
  </si>
  <si>
    <t>Itelmens [and Kamchadals]</t>
  </si>
  <si>
    <t>Johnsen</t>
  </si>
  <si>
    <t>Mansi</t>
  </si>
  <si>
    <t>Depending on the definition of the boundaries of the region, the Arctic is home to some 4 million inhabitants. Roughly one-third of this total population is indigenous peoples, spread over numerous communities around the Arctic. The indigenous proportion of each polar region varies significantly- from 88% of the regional population in Nunavut Territory in Canada (the Inuit), to 2.5% in the North of Scandanavia and the Kola Peninsulathat (the Saami). Despite tremendous social and political upheaval, increasing pressure from industrial development, climate change impacts and pollution, many of these communities still maintain vibrant traditional - and sustainable- lifestyles closely linked to the natural environment.</t>
  </si>
  <si>
    <t>Kathrine</t>
  </si>
  <si>
    <t>The Convenant commits its parties to respect the civil and political rights of individuals, including the right to life, freedom of religion, freedom of speech, freedom of assembly, electoral rights and rights to due process and a fair trial. The ICCPR is part of the International Bill of Human Rights.
This Covenant outlines the basic civil and political rights of individuals. There are also provisions for collective rights. “In those States in which ethnic, religious or linguistic minorities exist, persons belonging to such minorities shall not be denied the right, in community with the other members of their group, to enjoy their own culture, to profess and practice their own religion, or to use their own language.” (Article 27)</t>
  </si>
  <si>
    <t>russia-arctic-indigenous-population_13e5.pdf</t>
  </si>
  <si>
    <t>This Covenant describes the basic economic, social, and cultural rights of individuals. It also has provisions for collective rights.</t>
  </si>
  <si>
    <t>http://treaties.un.org/Pages/ViewDetails.aspx?src=TREATY&amp;mtdsg_no=IV-3&amp;chapter=4&amp;lang=en
…
http://www2.ohchr.org/english/law/ccpr.htm</t>
  </si>
  <si>
    <t>http://www.un.org/ru/documents/decl_conv/conventions/pactecon.shtml
…
http://www.un.org/ru/documents/decl_conv/conventions/pactpol.shtml</t>
  </si>
  <si>
    <t xml:space="preserve">18 Mar  1968 
16 Oct  1973 </t>
  </si>
  <si>
    <t>map - indigenous peoples of the north pacific, ca 1880.jpg</t>
  </si>
  <si>
    <t>Ivsett</t>
  </si>
  <si>
    <t>Optional Protocol to the International Covenant on Civil and Political Rights.   New York, 16 December 1966</t>
  </si>
  <si>
    <t>UNEP/GRID-Arendal</t>
  </si>
  <si>
    <t>Indigenous and Community Issues</t>
  </si>
  <si>
    <t>Senior Expert</t>
  </si>
  <si>
    <t>Selkups</t>
  </si>
  <si>
    <t xml:space="preserve"> 1 Oct  1991 a</t>
  </si>
  <si>
    <t>Kets</t>
  </si>
  <si>
    <t>Nivkhi</t>
  </si>
  <si>
    <t xml:space="preserve"> Историческом факультете
МГУ им. М.В.Ломоносова</t>
  </si>
  <si>
    <t>Inforain 
// A project of Ecotrust, a conservation organization based in Portland, Oregon</t>
  </si>
  <si>
    <t>mobile: +47 412 34 581</t>
  </si>
  <si>
    <t>ЭТНОКУЛЬТУРНЫЕ ПРОЦЕССЫ У ЧУКЧЕЙ
В ХХ СТОЛЕТИИ</t>
  </si>
  <si>
    <t>King</t>
  </si>
  <si>
    <t>Russian</t>
  </si>
  <si>
    <t>Alexander</t>
  </si>
  <si>
    <t>University of Aberdeen</t>
  </si>
  <si>
    <t>Anthropology Department</t>
  </si>
  <si>
    <t>http://www.abc.net.au/civics/rights/organ.htm</t>
  </si>
  <si>
    <t>Indigenous Peoples of the North Pacific, c. 1880</t>
  </si>
  <si>
    <t>Lecturer of Anthropology</t>
  </si>
  <si>
    <t>Negidals</t>
  </si>
  <si>
    <t>Anthropology Department
University of Aberdeen
Edward Wright F50
Aberdeen AB24 3QY
United Kingdom</t>
  </si>
  <si>
    <t>Ulchi</t>
  </si>
  <si>
    <t>+44 (1224) 272 732</t>
  </si>
  <si>
    <t>Oroks</t>
  </si>
  <si>
    <t>international law</t>
  </si>
  <si>
    <t>Nanais</t>
  </si>
  <si>
    <t>Knizhnikov</t>
  </si>
  <si>
    <t>no date</t>
  </si>
  <si>
    <t xml:space="preserve">Alexey </t>
  </si>
  <si>
    <t>Книжников</t>
  </si>
  <si>
    <t>Orochi</t>
  </si>
  <si>
    <t>Алексей</t>
  </si>
  <si>
    <t>Udege</t>
  </si>
  <si>
    <t xml:space="preserve">Юрьевич </t>
  </si>
  <si>
    <t>ABC: Australian Broadcasting Corporation</t>
  </si>
  <si>
    <t>Veps</t>
  </si>
  <si>
    <t xml:space="preserve">WWF Russia </t>
  </si>
  <si>
    <t>Tofalar</t>
  </si>
  <si>
    <t>Human Rights: Organizations and Institutions</t>
  </si>
  <si>
    <t>Program Coordinator of Oil and Gas Industry Environmental Policies</t>
  </si>
  <si>
    <t>English</t>
  </si>
  <si>
    <t>A website intended for students that provides information about human rights and asks the students to assess the role  and responses of organisation and institutions to the Universal Declaration of Human Rights over time.</t>
  </si>
  <si>
    <t>tel: +7 (495) 727-09-39, tel/fax: +7 (495) 727-09-38,</t>
  </si>
  <si>
    <t>http://suite101.com/article/adoption-of-the-udhr-a39330</t>
  </si>
  <si>
    <t>Kryazhkov</t>
  </si>
  <si>
    <t>Кряжков</t>
  </si>
  <si>
    <t>Алексеевич</t>
  </si>
  <si>
    <t>Chulyms</t>
  </si>
  <si>
    <t xml:space="preserve">Constitutional Court of Russian Federation </t>
  </si>
  <si>
    <t>Shors</t>
  </si>
  <si>
    <t>Advisor and Doctor of Law</t>
  </si>
  <si>
    <t>Activistm @ Suite101</t>
  </si>
  <si>
    <t>Teleuts</t>
  </si>
  <si>
    <t>Tuvinian-Todzhins</t>
  </si>
  <si>
    <t>Birth of the UDHR: The Adoption of the Universal Declaration of Human Right</t>
  </si>
  <si>
    <t>Alyutors</t>
  </si>
  <si>
    <t>Melanie S. Pinkert</t>
  </si>
  <si>
    <t>Kereks</t>
  </si>
  <si>
    <t>Soyot</t>
  </si>
  <si>
    <t>Levkin</t>
  </si>
  <si>
    <t>Taz</t>
  </si>
  <si>
    <t>http://www.aedh.eu/-International-conventions-.html</t>
  </si>
  <si>
    <t>Evgeny</t>
  </si>
  <si>
    <t>Note the abrupt edges of this map around the 125°E parallel and east of Canada’s Mackenzie River: our researchers provided data only where Native people fished for salmon. (The inland red line delineates original salmon Oncorhynchus distribution.) By mapping indigenous culture heterogeneity and revisiting our salmon diversity map, we see how diversity of people and fish reinforce one another. Regions of high salmon speciation (the Amur basin, Kamchatka and the North American coast) demonstrate vast cultural differences. Elsewhere, salmon and people exhibit greater homogeneity.
...
This map was developed in collaboration with specialists from the Smithsonian Institution’s Department of Anthropology. Dr. Igor Krupnik provided us with the data for the Native nations living in the western half of the Pacific; Dr. Ives Goddard provided us with similar information for the eastern half of the North Pacific. Several elements require explanation.</t>
  </si>
  <si>
    <t>5889_indigenous_peoples_NPac_300dpi.jpg</t>
  </si>
  <si>
    <t>AEDH: European Association for the Defense of Human Rights</t>
  </si>
  <si>
    <t>map - distributions of indigenous peoples of Siberia.jpg</t>
  </si>
  <si>
    <t>International conventions</t>
  </si>
  <si>
    <t>http://j.imagehost.org/view/0967/IndigenousSiberia</t>
  </si>
  <si>
    <t>A compilation of international declarations, treaties, conventions, etc. related to human rights</t>
  </si>
  <si>
    <t>http://amap.no/</t>
  </si>
  <si>
    <t xml:space="preserve">Vladimirovich </t>
  </si>
  <si>
    <t>Левкин</t>
  </si>
  <si>
    <t>website home</t>
  </si>
  <si>
    <t>Евгений</t>
  </si>
  <si>
    <t>Indigenous Peoples of Siberia</t>
  </si>
  <si>
    <t>UNDP Russia</t>
  </si>
  <si>
    <t>26-Nov-1968</t>
  </si>
  <si>
    <t>IndigenousSiberia.jpg</t>
  </si>
  <si>
    <t>AMAP: Arctic Monitoring and Assessment Programme</t>
  </si>
  <si>
    <t>http://www.lib.utexas.edu/maps/commonwealth/russia_ethnic94.jpg</t>
  </si>
  <si>
    <t>Convention on the non-applicability of statutory limitations to war crimes and crimes against humanity.   New York, 26 November 1968
Entry into force into force on 11 November 1970.</t>
  </si>
  <si>
    <t>Kumandin</t>
  </si>
  <si>
    <t>Конвенция о неприменимости срока давности к военным преступлениям и преступлениям против человечества
Принята резолюцией 2391 (XXIII) Генеральной Ассамблеи ООН от 26 ноября 1968 года</t>
  </si>
  <si>
    <t>Chelkan</t>
  </si>
  <si>
    <t xml:space="preserve"> 2391 (XXIII)</t>
  </si>
  <si>
    <t>Perry-Castañeda Library Map Collection</t>
  </si>
  <si>
    <t>Russia's Ethnic Republics</t>
  </si>
  <si>
    <t>http://www.lib.utexas.edu/maps/commonwealth/russians_ethnic_94.jpg</t>
  </si>
  <si>
    <t>The Convention provides that no signatory state may apply statutory limitations to:
 * War crimes as they are defined in the Charter of the Nürnberg International Military Tribunal of 8 August 1945.
 * Crimes against humanity, whether committed in time of war or in time of peace, as defined in the Charter of the Nürnberg International Military Tribunal, eviction by armed attack or occupation, inhuman acts resulting from the policy of apartheid, and the crime of genocide as defined in the 1948 Convention on the Prevention and Punishment of the Crime of Genocide.</t>
  </si>
  <si>
    <t>Ethnic Russians in the Newly Independent States</t>
  </si>
  <si>
    <t>http://www.lib.utexas.edu/maps/dagestan.html</t>
  </si>
  <si>
    <t>Self-designation (singular, ISO spelling): </t>
  </si>
  <si>
    <t>map - index</t>
  </si>
  <si>
    <t>Dagestan Maps</t>
  </si>
  <si>
    <t>http://ansipra.npolar.no/english/items/Confusion.html</t>
  </si>
  <si>
    <t>Cross-Reference</t>
  </si>
  <si>
    <t>http://www.canpopsoc.org/journal/CSPv35n2p269.pdf</t>
  </si>
  <si>
    <t xml:space="preserve">6 Jan  1969 
22 Apr  1969 </t>
  </si>
  <si>
    <t>IP context - definitions</t>
  </si>
  <si>
    <t>Private Sector and Development Assistance Cluster</t>
  </si>
  <si>
    <t>Head</t>
  </si>
  <si>
    <t>evgeny.levkin@undp.org</t>
  </si>
  <si>
    <t>Tel.: +7 495 787 2176</t>
  </si>
  <si>
    <t xml:space="preserve">Limanzo </t>
  </si>
  <si>
    <t xml:space="preserve"> Saam'; (Northern Saami: Sápmi)</t>
  </si>
  <si>
    <t>ANSIPRA: Arctic Network for the Support of the Indigenous Peoples of the Russian Arctic</t>
  </si>
  <si>
    <t>International Convention on the Suppression and Punishment of the Crime of Apartheid.   New York, 30 November 1973</t>
  </si>
  <si>
    <t>Nenec, nenej, nenec, (on Yamal Peninsula: Hasova)</t>
  </si>
  <si>
    <t>Indigenous – native – aboriginal: Confusion and translation problems</t>
  </si>
  <si>
    <t>ėnnėčė  (constructed term, after 1917, from word for “person”)</t>
  </si>
  <si>
    <t>ngo, nja   (plural: nganasan, later constructed term) </t>
  </si>
  <si>
    <t>Winfried Dallmann and Helle Goldman</t>
  </si>
  <si>
    <t>Hanti, handė, kantėk</t>
  </si>
  <si>
    <t>Международная конвенция о пресечении преступления апартеида и наказании за него
Принята резолюцией 3068 (XXVIII) Генеральной Ассамблеи ООН от 30 ноября 1973 года</t>
  </si>
  <si>
    <t>dulgaan  (constructed term from 1960), tyaa kihi, sakha</t>
  </si>
  <si>
    <t>http://demoscope.ru/weekly/ssp/census.php?cy=6</t>
  </si>
  <si>
    <t>ėvenki  (subgroups: ile, mata, orochen, oro [olen], kilen)</t>
  </si>
  <si>
    <t xml:space="preserve">ėven </t>
  </si>
  <si>
    <t>Alexey</t>
  </si>
  <si>
    <t>http://bestpravo.ru/sssr/gn-dokumenty/c3p.htm</t>
  </si>
  <si>
    <t>odul (in taiga), vadul (in tundra)</t>
  </si>
  <si>
    <t>čuvan, ėtèl, ėtal</t>
  </si>
  <si>
    <t>lyg''oravetl''an, chauchu (reindeer-breeders)</t>
  </si>
  <si>
    <t>jupik, juit</t>
  </si>
  <si>
    <t>http://arcticmuseum.com/index.php?q=l10</t>
  </si>
  <si>
    <t>Unangan, anangin</t>
  </si>
  <si>
    <t>čauču (reindeer breeders); nymylgyn (coastal inhabitants)</t>
  </si>
  <si>
    <t>itanmahn, itenmehn</t>
  </si>
  <si>
    <t>mansi</t>
  </si>
  <si>
    <t>http://legal-russia.narod.ru/fed2006/data04/tex17881.htm</t>
  </si>
  <si>
    <t>selkup</t>
  </si>
  <si>
    <t>ket</t>
  </si>
  <si>
    <t>nivchgu (nivghu)</t>
  </si>
  <si>
    <t>Лиманзо</t>
  </si>
  <si>
    <t>ilkan bėjenin, na bėjenin, amgun bėjenin</t>
  </si>
  <si>
    <t>olči, nani</t>
  </si>
  <si>
    <t>Геннадьевич</t>
  </si>
  <si>
    <t>http://minnac.ru/minnac/info/13884.html</t>
  </si>
  <si>
    <t xml:space="preserve">ul'ta, ul'ča, ol'ča </t>
  </si>
  <si>
    <t xml:space="preserve">nani, nanaj </t>
  </si>
  <si>
    <t>nani, oročicel</t>
  </si>
  <si>
    <t>udėė, udėhė, udihė</t>
  </si>
  <si>
    <t>Bepsja, veps’, vepsja, ljudinikad, tjagalažet</t>
  </si>
  <si>
    <t>Name of people</t>
  </si>
  <si>
    <t>Tofa, tocha</t>
  </si>
  <si>
    <t>Ljus kižiler, pestyn kižiler</t>
  </si>
  <si>
    <t>Эскимосы (Siberian Yupik)</t>
  </si>
  <si>
    <t>Šor</t>
  </si>
  <si>
    <t xml:space="preserve">Наименование субъектов Российской Федерации, на территориях которых проживают коренные малочисленные народы Российской Федерации </t>
  </si>
  <si>
    <t>Telenget, payat, tatar</t>
  </si>
  <si>
    <t>Алеуты</t>
  </si>
  <si>
    <t>Tožu, tyva, sojoty, sojony, urjanchajcy</t>
  </si>
  <si>
    <t>Коряки</t>
  </si>
  <si>
    <t>Alutalu</t>
  </si>
  <si>
    <t>Ительмены (и камчадалы)</t>
  </si>
  <si>
    <t>3068 (XXVIII)</t>
  </si>
  <si>
    <t>Ankalakku (“coast-dwellers”)</t>
  </si>
  <si>
    <t>This article explores the legal implications of using different words to define groups of people in the Russian Federation</t>
  </si>
  <si>
    <t>Sojon (Sojan, Sojot, Sojong)</t>
  </si>
  <si>
    <t>Lukina</t>
  </si>
  <si>
    <t>Margarita</t>
  </si>
  <si>
    <t>http://ansipra.npolar.no/russian/Indexpages/Back_issues_R.html</t>
  </si>
  <si>
    <t>Лукина</t>
  </si>
  <si>
    <t>Маргарита</t>
  </si>
  <si>
    <t xml:space="preserve">Tadzy, Daczy (Chinese) </t>
  </si>
  <si>
    <t>Петровна</t>
  </si>
  <si>
    <t>Administrative units of residence</t>
  </si>
  <si>
    <t>Remarks</t>
  </si>
  <si>
    <t xml:space="preserve">12 Feb  1974 
26 Nov  1975 </t>
  </si>
  <si>
    <t xml:space="preserve">Institute of Indigenous  Peoples Studies  of Siberian  Branch  </t>
  </si>
  <si>
    <t xml:space="preserve">Bulletin ANSIPRA </t>
  </si>
  <si>
    <t>Researcher</t>
  </si>
  <si>
    <t>http://www.arcticcentre.org/?DeptID=7408</t>
  </si>
  <si>
    <t>Murashko</t>
  </si>
  <si>
    <t>Мурашко</t>
  </si>
  <si>
    <t>Ольга</t>
  </si>
  <si>
    <t>Ануфриевна</t>
  </si>
  <si>
    <t>literature - index</t>
  </si>
  <si>
    <t xml:space="preserve">Director of Information Center, Leading Expert </t>
  </si>
  <si>
    <t>Convention on the Elimination of All Forms of Discrimination against Women.  (CEDAW) 
New York, 18 December 1979
Entry into force: 3 September 1981, in accordance with article 27(1).</t>
  </si>
  <si>
    <t>Arctic Centre at the University of Lapland</t>
  </si>
  <si>
    <t>Selected Recent Publications</t>
  </si>
  <si>
    <t>Конвенция о ликвидации всех форм дискриминации в отношении женщин
Принята резолюцией 34/180 Генеральной Ассамблеи от 18 декабря 1979 года</t>
  </si>
  <si>
    <t>http://www.arcticcentre.org/InEnglish/RESEARCH/Sustainable_Development__Research_Group/Anthropology_research_team/Publications.iw3</t>
  </si>
  <si>
    <t>A/RES/34/180</t>
  </si>
  <si>
    <t>Edited volumes and monographs</t>
  </si>
  <si>
    <t>Naikanchina</t>
  </si>
  <si>
    <t>Anna</t>
  </si>
  <si>
    <t>http://arcticcircle.uconn.edu/SEEJ/Russia/deb.html</t>
  </si>
  <si>
    <t>Найканчина</t>
  </si>
  <si>
    <t>Анна</t>
  </si>
  <si>
    <t>Павловна</t>
  </si>
  <si>
    <t xml:space="preserve">UN Permanent forum on Indigenous Issues </t>
  </si>
  <si>
    <t>human rights - Russia</t>
  </si>
  <si>
    <t>Member</t>
  </si>
  <si>
    <t>naikanchina@inbox.ru</t>
  </si>
  <si>
    <t>Arctic Circle: Social Equity and Environmental Justice</t>
  </si>
  <si>
    <t>Nemeckin</t>
  </si>
  <si>
    <t>Vasilis</t>
  </si>
  <si>
    <t>Struggle over Land and Resources in the Russian North &gt; COMPETING FOR RESOURCES: FIRST NATION RIGHTS AND ECONOMIC DEVELOPMENT IN THE RUSSIAN FAR EAST</t>
  </si>
  <si>
    <t>Youth Association of Finno-Ugric Peoples</t>
  </si>
  <si>
    <t>Манси</t>
  </si>
  <si>
    <t>Nikiforov</t>
  </si>
  <si>
    <t>Селькупы</t>
  </si>
  <si>
    <t xml:space="preserve">Andrey </t>
  </si>
  <si>
    <t>Debra L. Schindler</t>
  </si>
  <si>
    <t>Described as an international bill of rights for women. Over fifty countries that have ratified the Convention have done so subject to certain declarations, reservations, and objections, including 38 countries who rejected the enforcement article (29).
The Convention defines discrimination against women in the following terms:
Any distinction, exclusion or restriction made on the basis of sex which has the effect or purpose of impairing or nullifying the recognition, enjoyment or exercise by women, irrespective of their marital status, on a basis of equality of men and women, of human rights and fundamental freedoms in the political, economic, social, cultural, civil or any other field.
It also establishes an agenda of action for putting an end to sex-based discrimination:
States must take measures to seek to eliminate prejudices and customs based on the idea of the inferiority or the superiority of one sex or on stereotyped role for men and women.
States ratifying the Convention are required to enshrine gender equality into their domestic legislation, repeal all discriminatory provisions in their laws, and enact new provisions to guard against discrimination against women. However, special protection for maternity is not regarded as gender discrimination (Article 4). Appropriate measures, including legislation, to suppress all forms of trafficking in women and forced prostitution are also not regarded as gender discrimination (Article 6). Equal opportunity in education for female students is required, and coeducation is encouraged. (Article 10). States ratifying the Convention must also establish tribunals and public institutions to guarantee women effective protection against discrimination, and take steps to eliminate all forms of discrimination practiced against women by individuals, organizations, and enterprises (Article 2,(e)).</t>
  </si>
  <si>
    <t>Кеты</t>
  </si>
  <si>
    <t>General Synopsis:
 * http://en.wikipedia.org/wiki/Convention_on_the_Elimination_of_All_Forms_of_Discrimination_Against_Women</t>
  </si>
  <si>
    <t>This chapter has been adapted from "Indigenous Rights, Development, and the Environment in Russia," Who Pays the Price? Examining the Sociocultural Context of Environmental Cnsis. Society for Applied Anthropology Report on Human Rights and the Environment, Barbara R. Johnston, editor, 1993 (pp. 92-101).</t>
  </si>
  <si>
    <t>http://arcticcircle.uconn.edu/NatResources/Policy/introduction.html</t>
  </si>
  <si>
    <t>Aleksandrovich</t>
  </si>
  <si>
    <t>Никифоров</t>
  </si>
  <si>
    <t>Александрович</t>
  </si>
  <si>
    <t>Ministry of Foreign Affairs of the Russian Federation</t>
  </si>
  <si>
    <t>Department for Humanitarian Cooperation and Human Rights</t>
  </si>
  <si>
    <t xml:space="preserve">Deputy Director </t>
  </si>
  <si>
    <t>UN Permanent Forum on Indigenous Issues</t>
  </si>
  <si>
    <t xml:space="preserve">17 Jul  1980 
3 Jan  1981 </t>
  </si>
  <si>
    <t>Convention against Torture and Other Cruel, Inhuman or Degrading Treatment or Punishment.   New York, 10 December 1984
Entry into force:  26 June 1987, in accordance with article 27(1). 1</t>
  </si>
  <si>
    <t>Ministry of Foreign Affairs; Dept. for Humanitarian Cooperation and Human Rights
32/34, Smolenskaya-Sennaya sq.; 119200 Moscow; Russian
Federation</t>
  </si>
  <si>
    <t>Tel: +7-495-244 30 25
Fax: +7-495-244 30 45</t>
  </si>
  <si>
    <t>Конвенция против пыток и других жестоких, бесчеловечных или унижающих достоинство видов обращения и наказания
Принята резолюцией 39/46 Генеральной Ассамблеи от 10 декабря 1984 года</t>
  </si>
  <si>
    <t xml:space="preserve">Nikiforov </t>
  </si>
  <si>
    <t>A/RES/39/46</t>
  </si>
  <si>
    <t>Ministry of Foreign Affairs of the Russian Federation,</t>
  </si>
  <si>
    <t>Novorok</t>
  </si>
  <si>
    <t xml:space="preserve">Vasilyevich </t>
  </si>
  <si>
    <t>Новорок</t>
  </si>
  <si>
    <t>Васильевич</t>
  </si>
  <si>
    <t>All-Russian Society of Nature Protection</t>
  </si>
  <si>
    <t>The Convention requires states to take effective measures to prevent torture within their borders, and forbids states to transport people to any country where there is reason to believe they will be tortured.
…
The Covenant follows the structure of the Universal Declaration of Human Rights (UDHR), International Covenant on Civil and Political Rights (ICCPR) and the International Covenant on Economic, Social and Cultural Rights (ICESCR), with a preamble and 33 articles, divided into three parts:
Part I (Articles 1–16) defines torture (Article 1), and commits parties to taking effective measures to prevent any act of torture in any territory under their jurisdiction (Article 2). These include ensuring that torture is a criminal offense (Article 4), establishing jurisdiction over acts of torture committed by or against a party's citizens (Article 5), ensuring that torture is an extraditable offense (Article 8), and establishing universal jurisdiction to try cases of torture where an alleged torturer cannot be extradited (Article 5). Parties must promptly investigate any allegation of torture (Articles 12 and 13), and victims of torture must have an enforceable right to compensation (Article 14). Parties must also ban the use of evidence produced by torture in their courts (Article 15), and are barred from deporting, extraditing or refouling people where there are substantial grounds for believing they will be tortured (Article 3).
Parties are also obliged to prevent other acts of cruel, inhuman or degrading treatment or punishment, and to investigate any allegation of such treatment within their jurisdiction (Article 16).
Part II (articles 17 – 24) governs reporting and monitoring of the Convention and the steps taken by the parties to implement it. It establishes the Committee against Torture (Article 17), and empowers it to investigate allegations of systematic torture (Article 20). It also establishes an optional dispute-resolution mechanism between parties (Articles 21) and allows parties to recognize the competence of the Committee to hear complaints from individuals about violations of the Convention by a party (Article 22).
Part III (Articles 25 – 33) governs ratification, entry into force, and amendment of the Convention. It also includes an optional arbitration mechanism for disputes between parties (Article 30).</t>
  </si>
  <si>
    <t xml:space="preserve">101000 г.Москва, ул. Мясницкая д. 16; </t>
  </si>
  <si>
    <t>тел. +7 499 272 12 25</t>
  </si>
  <si>
    <t>Novyuhov</t>
  </si>
  <si>
    <t xml:space="preserve">Aleksandr </t>
  </si>
  <si>
    <t>Vyacheslavovich</t>
  </si>
  <si>
    <t>Новьюхов</t>
  </si>
  <si>
    <t>General Synopsis:
 * http://en.wikipedia.org/wiki/United_Nations_Convention_Against_Torture</t>
  </si>
  <si>
    <t xml:space="preserve">Александр </t>
  </si>
  <si>
    <t>ПРОКОПЬЕВИЧ</t>
  </si>
  <si>
    <t xml:space="preserve">“Salvation of Yugra - Khanty-Mansiysk Autonomous Region Non-Governmental Organization </t>
  </si>
  <si>
    <t xml:space="preserve">President </t>
  </si>
  <si>
    <t>Petrov</t>
  </si>
  <si>
    <t>Петров</t>
  </si>
  <si>
    <t>Herzen State Pedagogic University. Saint-Petersburg</t>
  </si>
  <si>
    <t xml:space="preserve">Institute of Peoples of the North </t>
  </si>
  <si>
    <t>Director</t>
  </si>
  <si>
    <t>Herzen State Pedagogic University. Saint-Petersburg.  30, prospect Stachek,   Saint-Petersburg, Russia</t>
  </si>
  <si>
    <t>Andrey</t>
  </si>
  <si>
    <t>University of Northern Iowa</t>
  </si>
  <si>
    <t>Department of Geography</t>
  </si>
  <si>
    <t>Университет Северной Айовы</t>
  </si>
  <si>
    <t>Department of Geography,
University of Northern Iowa
205 ITTC UNI 50614-0406 
USA</t>
  </si>
  <si>
    <t xml:space="preserve">10 Dec  1985 
 3 Mar  1987 </t>
  </si>
  <si>
    <t>Pogodaev</t>
  </si>
  <si>
    <t>Mikhail</t>
  </si>
  <si>
    <t>Погодаев</t>
  </si>
  <si>
    <t xml:space="preserve">Михаил </t>
  </si>
  <si>
    <t>Association of World Reindeer Herders</t>
  </si>
  <si>
    <t>pogodaevm@gmail.com</t>
  </si>
  <si>
    <t xml:space="preserve">Rohr </t>
  </si>
  <si>
    <t xml:space="preserve">Johannes </t>
  </si>
  <si>
    <t xml:space="preserve">International Work Group for Indigenous Affairs (IWGIA) </t>
  </si>
  <si>
    <t>Russia Coordinator</t>
  </si>
  <si>
    <t xml:space="preserve">Международная рабочая группа по делам коренных народов (IWGIA) </t>
  </si>
  <si>
    <t xml:space="preserve">Координатор по России </t>
  </si>
  <si>
    <t>International Convention against Apartheid in Sports.   New York, 10 December 1985
Entry into force: 3 April 1988, in accordance with article 18(1)</t>
  </si>
  <si>
    <t>Международная конвенция против апартеида в спорте
Принята резолюцией 40/64 Генеральной Ассамблеи от 10 декабря 1985 года</t>
  </si>
  <si>
    <t>A/RES/40/64</t>
  </si>
  <si>
    <t xml:space="preserve">Classensgade 11E, DK-2100 Copenhagen  </t>
  </si>
  <si>
    <t>Tel.: +45 35 27 05 01, Fax: +45 35 27 05 07 Mobile: +45-22 88 76 53 (Denmark); +7-909-907 88 84 (Russia), +49-1570-3322883 (Germany)</t>
  </si>
  <si>
    <t>johannesrohr</t>
  </si>
  <si>
    <t>Schweitzer</t>
  </si>
  <si>
    <t>Peter</t>
  </si>
  <si>
    <t>University of Alaska Fairbanks</t>
  </si>
  <si>
    <t>Director, Alaska EPSCoR and Professor of Anthropology</t>
  </si>
  <si>
    <t>Университет Аляски - Фэрбенкс</t>
  </si>
  <si>
    <t>University of Alaska Fairbanks
P.O. Box 757720
Fairbanks
Alaska 99775-7720
USA</t>
  </si>
  <si>
    <t>Selfors</t>
  </si>
  <si>
    <t xml:space="preserve">Aike Niilas </t>
  </si>
  <si>
    <t>Peder</t>
  </si>
  <si>
    <t xml:space="preserve">16 May  1986 
11 Jun  1987 </t>
  </si>
  <si>
    <t>Arctic Caucus</t>
  </si>
  <si>
    <t>Международный Арктический Форум</t>
  </si>
  <si>
    <t>Simonova</t>
  </si>
  <si>
    <t>Larisa</t>
  </si>
  <si>
    <t>Симонова</t>
  </si>
  <si>
    <t>Лариса</t>
  </si>
  <si>
    <t>Expert on Protection of Traditional Knowledge, Genetic Resources and Folklore</t>
  </si>
  <si>
    <t>Convention on the Rights of the Child.   New York, 20 November 1989</t>
  </si>
  <si>
    <t>Конвенция о правах ребенка
Принята резолюцией 44/25 Генеральной Ассамблеи от 20 ноября 1989 года</t>
  </si>
  <si>
    <t>A/RES/44/25</t>
  </si>
  <si>
    <t>Sirina</t>
  </si>
  <si>
    <t>Сирина</t>
  </si>
  <si>
    <t>Анатольевна</t>
  </si>
  <si>
    <t xml:space="preserve">Russian Academy of Sciences </t>
  </si>
  <si>
    <t>Anthropologist</t>
  </si>
  <si>
    <t>Stammler</t>
  </si>
  <si>
    <t>Florian</t>
  </si>
  <si>
    <t>Штаммлер</t>
  </si>
  <si>
    <t>The United Nations Convention on the Rights of the Child (commonly abbreviated as the CRC, CROC, or UNCRC) is a human rights treaty setting out the civil, political, economic, social, health and cultural rights of children. The Convention defines a child as any human being under the age of eighteen, unless under states own domestic legislation majority is attained earlier.[4]
Nations that ratify this convention are bound to it by international law. Compliance is monitored by the UN Committee on the Rights of the Child, which is composed of members from countries around the world. Once a year, the Committee submits a report to the Third Committee of the United Nations General Assembly, which also hears a statement from the CRC Chair, and the Assembly adopts a Resolution on the Rights of the Child.[5]
Governments of countries that have ratified the Convention are required to report to, and appear before, the United Nations Committee on the Rights of the Child periodically to be examined on their progress with regards to the advancement of the implementation of the Convention and the status of child rights in their country. Their reports and the committee's written views and concerns are available on the committee's website.
Two optional protocols were adopted on 25 May 2000. The First Optional Protocol restricts the involvement of children in military conflicts, and the Second Optional Protocol prohibits the sale of children, child prostitution and child pornography. Both protocols have been ratified by more than 140 states.[9][10]</t>
  </si>
  <si>
    <t xml:space="preserve">Флориан </t>
  </si>
  <si>
    <t>University of Lapland</t>
  </si>
  <si>
    <t>Arctic Centre</t>
  </si>
  <si>
    <t>Anthropology Research Team</t>
  </si>
  <si>
    <t>The Convention contains regulations and suggestions relevant to Indigenous Peoples on the non-discrimination of children (Article 2), the broadcasting of information by the mass media in minority languages (Article 17), the right to education, including education on human rights, its own cultural identity, language and values. (Article 29) Article 30 states that children of minorities or indigenous origin shall not be denied the right to their own culture, religion or language. (Article 30)</t>
  </si>
  <si>
    <t>General Synopsis:
 * http://en.wikipedia.org/wiki/Convention_on_the_Rights_of_the_Child</t>
  </si>
  <si>
    <t>Arctic Centre
University of Lapland
PL 122
96101 Rovaniemi
Finland</t>
  </si>
  <si>
    <t>Tel: +358 400 138807
Fax:  +358-16 362 934</t>
  </si>
  <si>
    <t>Sudkamp</t>
  </si>
  <si>
    <t>Anne</t>
  </si>
  <si>
    <t>Садкэмп</t>
  </si>
  <si>
    <t xml:space="preserve">Анне </t>
  </si>
  <si>
    <t>Sudkamp Associates, LLC</t>
  </si>
  <si>
    <t>Sudkamp Associates, LLC
PO Box 83304
Fairbanks, AK 99708 
USA</t>
  </si>
  <si>
    <t>Tel: +1 907 479 5192 ofc/hm
Mobile: +1 907 687 9976</t>
  </si>
  <si>
    <t>Суляндзига</t>
  </si>
  <si>
    <t>Павел</t>
  </si>
  <si>
    <t xml:space="preserve">Sulyandziga </t>
  </si>
  <si>
    <t>Rodion</t>
  </si>
  <si>
    <t>Родион</t>
  </si>
  <si>
    <t xml:space="preserve">First Vice-President </t>
  </si>
  <si>
    <t xml:space="preserve">26 Jan  1990 
16 Aug  1990 </t>
  </si>
  <si>
    <t>international law - arctic</t>
  </si>
  <si>
    <t>Тодышев</t>
  </si>
  <si>
    <t>Анатольевич</t>
  </si>
  <si>
    <t>Travnikov</t>
  </si>
  <si>
    <t>Second Optional Protocol to the International Covenant on Civil and Political Rights, aiming at the abolition of the death penalty.   New York, 15 December 1989</t>
  </si>
  <si>
    <t xml:space="preserve">Maxim </t>
  </si>
  <si>
    <t>International Cooperation &amp; Arctic Policy Formation: An Introduction</t>
  </si>
  <si>
    <t>Травников</t>
  </si>
  <si>
    <t xml:space="preserve">Максим </t>
  </si>
  <si>
    <t>Ministry of Regional Development of the Russian Federation</t>
  </si>
  <si>
    <t>Normal Chance</t>
  </si>
  <si>
    <t xml:space="preserve">Deputy Minister </t>
  </si>
  <si>
    <t>Министерство регионального развития Российской Федерации</t>
  </si>
  <si>
    <t>info@minregion.ru</t>
  </si>
  <si>
    <t>http://amap.no/documents/index.cfm?dirsub=&amp;CFID=8305&amp;CFTOKEN=113E1F0F-1653-1298-0AFC124363948720&amp;sort=datelastmodified</t>
  </si>
  <si>
    <t>U</t>
  </si>
  <si>
    <t>International Convention on the Protection of the Rights of All Migrant Workers and Members of their Families.   New York, 18 December 1990
Entry into force:  1 July 2003, in accordance with article 87(1)</t>
  </si>
  <si>
    <t>Elena</t>
  </si>
  <si>
    <t>У</t>
  </si>
  <si>
    <t>Елена</t>
  </si>
  <si>
    <t>Международная конвенция о защите прав всех трудящихся-мигрантов и членов их семей
Принята резолюцией 45/158 Генеральной Ассамблеи от 18 декабря 1990 года</t>
  </si>
  <si>
    <t xml:space="preserve">Chief of Staff  </t>
  </si>
  <si>
    <t>A/RES/45/158</t>
  </si>
  <si>
    <t>organizational reports</t>
  </si>
  <si>
    <t>Arctic Monitoring and Assessment Programme</t>
  </si>
  <si>
    <t>van de Sandt</t>
  </si>
  <si>
    <t>AMAP reports, graphics and other things</t>
  </si>
  <si>
    <t xml:space="preserve">J. </t>
  </si>
  <si>
    <t>http://amap.no/documents/index.cfm?action=getfile&amp;dirsub=%2FPersistent%20Toxic%20Substances%2C%20Food%20Security%20and%20Indigenous%20Peoples%20of%20the%20Russian%20North&amp;filename=Chapter2sv.pdf&amp;CFID=647&amp;CFTOKEN=166BA651-1797-B6A9-E3B78BB17E60F23D&amp;sort=size</t>
  </si>
  <si>
    <t>van der Vlist</t>
  </si>
  <si>
    <t>Leo</t>
  </si>
  <si>
    <t>External Relations</t>
  </si>
  <si>
    <t>leo.vandervlist@nciv.net</t>
  </si>
  <si>
    <t>Vlasova</t>
  </si>
  <si>
    <t>Tatiana</t>
  </si>
  <si>
    <t>Власова</t>
  </si>
  <si>
    <t>Татьяна</t>
  </si>
  <si>
    <t>The Committee on Migrant Workers (CMW) monitors implementation of the convention, and is one of the seven UN-linked Human rights treaty bodies.
The United Nations Convention constitutes a comprehensive international treaty regarding the protection of migrant workers’ rights. It emphasizes the connection between migration and human rights, which is increasingly becoming a crucial policy topic worldwide. The Convention aims at protecting migrant workers and members of their families; its existence sets a moral standard, and serves as a guide and stimulus for the promotion of migrant rights in each country.
At the Preamble the Convention recalls conventions by International Labour Organisation on migrant workers: Migration for Employment Convention (Revised), 1949, Migrant Workers (Supplementary Provisions) Convention, 1975 and on forced labour; Forced Labour Convention and Abolition of Forced Labour Convention as well as international human rights treaties.
The primary objective of the Convention is to foster respect for migrants’ human rights. Migrants are not only workers, they are also human beings. The Convention does not create new rights for migrants but aims at guaranteeing equality of treatment, and the same working conditions for migrants and nationals. The Convention innovates because it relies on the fundamental notion that all migrants should have access to a minimum degree of protection. The Convention recognizes that legal migrants have the legitimacy to claim more rights than undocumented migrants, but it stresses that undocumented migrants must see their fundamental human rights respected, like all human beings.
In the meantime, the Convention proposes that actions be taken to eradicate clandestine movements, notably through the fight against misleading information inciting people to migrate irregularly, and through sanctions against traffickers and employers of undocumented migrants.
Article 7 of this Convention protects the rights of migrant workers and their families regardless of "sex, race, colour, language, religion or conviction, political or other opinion, national, ethnic or social origin, nationality, age, economic position, property, marital status, birth, or other status".[1]
This Convention is also recalled by the Convention on the Rights of Persons with Disabilities at the Preamble.[2]</t>
  </si>
  <si>
    <t>Нивхи</t>
  </si>
  <si>
    <t>General Synopsis:
 * http://en.wikipedia.org/wiki/United_Nations_Convention_on_the_Protection_of_the_Rights_of_All_Migrant_Workers_and_Members_of_Their_Families</t>
  </si>
  <si>
    <t>Негидальцы</t>
  </si>
  <si>
    <t>Kumandy, kubandy, kuvandy</t>
  </si>
  <si>
    <t>Chalkandu (Shalkandu), Kuu-kizhi (“swan”)</t>
  </si>
  <si>
    <t>Official names (plural): </t>
  </si>
  <si>
    <t>Russ.: саамы, Engl.: Saami, Norw./Swed.: Samer, Finn.: Saamit </t>
  </si>
  <si>
    <t>Chapter2sv.pdf</t>
  </si>
  <si>
    <t>Abaza</t>
  </si>
  <si>
    <t>UN Declaration on the Rights of Persons Belonging to National, Ethnic, Religious, and Linguistic Minorities (adopted 18 December 1992). UN Doc. A/RES/47/135.</t>
  </si>
  <si>
    <t>Chapter 2: Lifestyle, social and economic status of indigenous peoples</t>
  </si>
  <si>
    <t>Russian Academy of Sciences
Moscow
Russian Federation</t>
  </si>
  <si>
    <t>http://ansipra.npolar.no/english/</t>
  </si>
  <si>
    <t>Декларация о правах лиц, принадлежащих к национальным или этническим, религиозным и языковым меньшинствам
Принята резолюцией 47/135 Генеральной Ассамблеи от 18 декабря 1992 года</t>
  </si>
  <si>
    <t>Yefimenko</t>
  </si>
  <si>
    <t>Абазины</t>
  </si>
  <si>
    <t xml:space="preserve">Alona </t>
  </si>
  <si>
    <t xml:space="preserve">Ефименко </t>
  </si>
  <si>
    <t>A/RES/47/135</t>
  </si>
  <si>
    <t>Алена</t>
  </si>
  <si>
    <t>Arctic Council Indigenous Peoples’ Secretariat</t>
  </si>
  <si>
    <t>Ульчи</t>
  </si>
  <si>
    <t>maps</t>
  </si>
  <si>
    <t>Ороки</t>
  </si>
  <si>
    <t>Нанайцы</t>
  </si>
  <si>
    <t>Карачаево-Черкесская Республика</t>
  </si>
  <si>
    <t>Орочи</t>
  </si>
  <si>
    <t>Karachay-Cherkess Republic</t>
  </si>
  <si>
    <t>Удэгейцы</t>
  </si>
  <si>
    <t>This declaration establishes the rights of indigenous peoples to form associations, in an effort to preserve and promote their cultural practices and heritage.
...
This Declaration deals with all minorities, which includes many of the world’s Indigenous Peoples. It only concerns individual rights, although collective rights might be derived from those individual rights. The Declaration deals both with states’ obligations towards minorities as well as the rights of minority people. Topics that are dealt with include the national or ethnic, cultural, religious or linguistic identity of minorities (Article 1); the free expression and development of culture; association of minorities amongst themselves; participation in decisions regarding the minority (Article 2); the exercise of minority rights, both individual and in groups (Article 3); and education of and about minorities. (Article 4)</t>
  </si>
  <si>
    <t>Вепсы</t>
  </si>
  <si>
    <t>Тофалары</t>
  </si>
  <si>
    <t>Чулымцы</t>
  </si>
  <si>
    <t>NSFE-2006</t>
  </si>
  <si>
    <t>Шорцы</t>
  </si>
  <si>
    <t>*</t>
  </si>
  <si>
    <t>http://www2.ohchr.org/english/law/minorities.htm
…
http://www.oas.org/dil/1992%20Declaration%20on%20the%20Rights%20of%20Persons%20Belonging%20to%20National%20or%20Ethnic,%20Religious%20and%20Linguistic.pdf</t>
  </si>
  <si>
    <t>Телеуты</t>
  </si>
  <si>
    <t>Technical Advisor</t>
  </si>
  <si>
    <t>Тувинцы-тоджинцы</t>
  </si>
  <si>
    <t>Алюторцы</t>
  </si>
  <si>
    <t>Кереки</t>
  </si>
  <si>
    <t>Сойоты</t>
  </si>
  <si>
    <t>Тазы</t>
  </si>
  <si>
    <t>Кумандинцы</t>
  </si>
  <si>
    <t>Челканцы</t>
  </si>
  <si>
    <t>Камчадалы</t>
  </si>
  <si>
    <t>Amendment to article 8 of the International Convention on the Elimination of All Forms of Racial Discrimination.   New York, 15 January 1992</t>
  </si>
  <si>
    <t>Теленгиты</t>
  </si>
  <si>
    <t>Copenhagen, Denmark</t>
  </si>
  <si>
    <t>Zaporotskaya</t>
  </si>
  <si>
    <t>Nina</t>
  </si>
  <si>
    <t xml:space="preserve">Запороцкой </t>
  </si>
  <si>
    <t xml:space="preserve">Russ.: ненцы; Engl.: Nenets </t>
  </si>
  <si>
    <t>Нины</t>
  </si>
  <si>
    <t>Russ.: энцы; Engl.: Enets </t>
  </si>
  <si>
    <t xml:space="preserve">Russ.: нганасаны; Engl.: Nganasans </t>
  </si>
  <si>
    <t>Russ.: ханты; Engl.: Khants, Khanty </t>
  </si>
  <si>
    <t xml:space="preserve">Russ.: долганы; Engl.: Dolgans </t>
  </si>
  <si>
    <t xml:space="preserve">Russ.: эвенки, Engl.: Evenks,  Chin.: Kilin / Cilin,  Mong.: Hamnegan </t>
  </si>
  <si>
    <t xml:space="preserve">Russ.: эвены; Engl.: Evens </t>
  </si>
  <si>
    <t xml:space="preserve">Russ.: юкагиры; Engl.: Yukagirs, Yukaghirs </t>
  </si>
  <si>
    <t xml:space="preserve">Russ.: чуванцы; Engl.: Chuvans </t>
  </si>
  <si>
    <t xml:space="preserve">Russ.: чукчи; Engl.: Chukchi  (Chukchee) </t>
  </si>
  <si>
    <t xml:space="preserve">Russ.: эскимосы; Engl.: Siberian Yupik(s) </t>
  </si>
  <si>
    <t>Russ.: алеуты; Engl.: Aleut(s) </t>
  </si>
  <si>
    <t>Russ.: коряки; Engl.: Koryaks </t>
  </si>
  <si>
    <t>Aleuts*</t>
  </si>
  <si>
    <t xml:space="preserve">Russ.: ительмены, камчадалы; Engl.: Itelmens, Kamchadals </t>
  </si>
  <si>
    <t xml:space="preserve">Russ.: манси ; Engl.: Mansi </t>
  </si>
  <si>
    <t xml:space="preserve">Russ.: селькупы ; Engl.: Selkups </t>
  </si>
  <si>
    <t>(в ред. Постановления Правительства РФ от 13.10.2008 N 760)</t>
  </si>
  <si>
    <t xml:space="preserve">Russ.: кеты ; Engl.: Kets </t>
  </si>
  <si>
    <t>Камчатский край </t>
  </si>
  <si>
    <t xml:space="preserve">Russ.: нивхи ; Engl.: Nivkhi, Nivkhs </t>
  </si>
  <si>
    <t>Far North</t>
  </si>
  <si>
    <t xml:space="preserve">Russ.: негидальцы ; Engl.: Negidals; name derived from Evenk language </t>
  </si>
  <si>
    <t>Etho-ecological information center “Lach” of RAIPON in Kamchatka</t>
  </si>
  <si>
    <t xml:space="preserve">Russ.: ульчи ; Engl.: Ulchi </t>
  </si>
  <si>
    <t xml:space="preserve">Russ.: ороки; Engl.: Oroks </t>
  </si>
  <si>
    <t>itelmenka@mail.ru</t>
  </si>
  <si>
    <t xml:space="preserve">Russ.: нанайцы; Engl.: Nanais </t>
  </si>
  <si>
    <t>Russ.: орочи ; Engl.: Orochi</t>
  </si>
  <si>
    <t>Russ.: удэгейцы ; Engl.: Udegey, Udege</t>
  </si>
  <si>
    <t>Russ.: вепсы; Engl.: Veps</t>
  </si>
  <si>
    <t>Russ: тофалары; Engl.: Tofalar(s) [sgl.: Tofa]</t>
  </si>
  <si>
    <t>Russ.: чулымцы; Engl.: Chulyms</t>
  </si>
  <si>
    <t>Russ.: шорцы; Engl.: Shors</t>
  </si>
  <si>
    <t>Amendments to articles 17 (7) and 18 (5) of the Convention against Torture and Other Cruel, Inhuman or Degrading Treatment or Punishment .   New York, 8 September 1992</t>
  </si>
  <si>
    <t>areas of Kamchatka, Koryak Autonomous Okrug</t>
  </si>
  <si>
    <t>Russ.: телеуты; Engl.: Teleuts</t>
  </si>
  <si>
    <t>Камчатский край</t>
  </si>
  <si>
    <t>Russ.: тувинцы-тоджинцы; Engl.: Tuvinian-Todzhins</t>
  </si>
  <si>
    <t>Russ.: алюторцы; Engl.: Alyutors</t>
  </si>
  <si>
    <t>Russ.: кереки; Engl.: Kereks</t>
  </si>
  <si>
    <t>Russian: сойоты, Engl.: Soyot(s)</t>
  </si>
  <si>
    <t>Russian: тазы, Engl.: Taz</t>
  </si>
  <si>
    <t>Kamchatka Krai</t>
  </si>
  <si>
    <t>Russian: кумандинцы, English: Kumandins</t>
  </si>
  <si>
    <t>районы Камчатской области, Корякский автономный округ</t>
  </si>
  <si>
    <t>Russian: челканцы, English: Chelkans</t>
  </si>
  <si>
    <t>Kamchatskaya Oblast, Koryakskiy AO</t>
  </si>
  <si>
    <t>Residence area(s): </t>
  </si>
  <si>
    <t>Тубалары</t>
  </si>
  <si>
    <t>Agreement establishing the Fund for the Development of the Indigenous Peoples of Latin America and the Caribbean.   Madrid, 24 July 1992</t>
  </si>
  <si>
    <t>Kola Peninsula (Murmanskaya Oblast), except for southern reaches. Major number of Saami live in Norway, Sweden and Finland</t>
  </si>
  <si>
    <t>Arctic coast, Kanin Peninsula to western Taymyr, southward to northern taiga belt</t>
  </si>
  <si>
    <t>Ust-Yenisey and Dudinka regions, Taymyrskiy Avt. Okrug</t>
  </si>
  <si>
    <t>Самоназвание (ед.)</t>
  </si>
  <si>
    <t>Taymyrskiy Avtonomnyy Okrug</t>
  </si>
  <si>
    <t>Саамь (северные саамы: сапми)</t>
  </si>
  <si>
    <t>Khanty-Mansiyskiy Avtonomnyy Okrug; Yamalo-Nenetskiy Avtonomnyy Okrug; Tomskaya Oblast</t>
  </si>
  <si>
    <t>Taymyrskiy Avtonomnyy Okrug and northwestern Yakutia</t>
  </si>
  <si>
    <t>Arctic Network for the Support of the Indigenous Peoples of the Russian Arctic homepage</t>
  </si>
  <si>
    <t>Wide-spread from Lower Yenisey valley through Evenkiyskiy Avtonomnyy Okrug, Irkutskaya and Amurskaya Obl. to  Khabarovskiy Kray, Buryatiya, NW and S Yakutia; also in China (N Manchuria) and a small group in Mongolia (Iro River and Lake Buir-Nur)</t>
  </si>
  <si>
    <t>background information; company home page</t>
  </si>
  <si>
    <t>†</t>
  </si>
  <si>
    <t>http://ansipra.npolar.no/english/Indexpages/Ethnic_groups.html</t>
  </si>
  <si>
    <t>Koryak Autonomous Okrug</t>
  </si>
  <si>
    <t>Chukotskiy avt. okrugs, N and E Yakutia</t>
  </si>
  <si>
    <t>Корякский автономный округ</t>
  </si>
  <si>
    <t>Middle and Lower Kolyma River basin, and between mouths of Kolyma and Indigirka rivers, mostly within Yakutia and Chukotskiy Avtonomnyy Okrug</t>
  </si>
  <si>
    <t>Upper Anadyr River and lower Penzhina River valley</t>
  </si>
  <si>
    <t>Chukotskiy Avtonomnyy Okrug and adjacent areas.</t>
  </si>
  <si>
    <t>Rio Declaration of Environment and Development and Agenda 21 (1992)</t>
  </si>
  <si>
    <t>Chukotkan coast of Bering Strait and Vrangel Island. Yupik live also in southwestern Alaska and at the Alaskan coast/islands of the Bering Strait; Inuit live across the North American Arctic to Greenland.</t>
  </si>
  <si>
    <t>Ненэць, ненэй ненэць</t>
  </si>
  <si>
    <t>Рио-де-Жанейрская декларация по окружающей среде и развитию
Принята Конференцией ООН по окружающей среде и развитию, Рио-де-Жанейро, 3–14 июня 1992 года</t>
  </si>
  <si>
    <t>In Russian Federation: Komandorskiye Ostrova (Russian part of Aleutian Islands) in Kamchatskaya Oblast; also in Alaska: Aleutian Islands and Alaskan Peninsula</t>
  </si>
  <si>
    <t>Koryakskiy Avtonomnyy Okrug and adjacent areas</t>
  </si>
  <si>
    <t>Эннэчэ  (constructed term, after 1917, from word for “person”)</t>
  </si>
  <si>
    <t>Itelmens: Western coast of central Kamchatka
Kamchadals: Upper Kamchatka Valley and in Petropavlovsk area, as well as locally at the western coast</t>
  </si>
  <si>
    <t>These two documents are connected to the Earth Summit in Rio de Janeiro. In them, the special relationship between Indigenous Peoples and their lands is acknowledged. Indigenous Peoples have a vital role in environmental management and development because of their traditional knowledge and practices. (Rio Declaration, Principle 22) In order to fully make use of that knowledge, some Indigenous Peoples might need greater control over their land, self-management of their resources and participation in development decisions affecting them. (Agenda 21, Chapter 26.4)</t>
  </si>
  <si>
    <t>Mainly in Khanty-Mansiyskiy Avt. Okrug and to the SW in the Sverdlovskaya Oblast</t>
  </si>
  <si>
    <t>General Synopsis:
 * http://en.wikipedia.org/wiki/Rio_Declaration_on_Environment_and_Development
 * http://www.sustainable-environment.org.uk/Action/Rio_Declaration.php</t>
  </si>
  <si>
    <t>Tomskaya Oblast (southern Selkups) and middle Yenisey with southeastern Yamalo-Nenetskiy Avt. Okrug (northern Selkups)</t>
  </si>
  <si>
    <t>Yenisey River and tributaries in the Turukhansk and Baykit districts</t>
  </si>
  <si>
    <t>Northern Sakhalin and Amur River mouth area</t>
  </si>
  <si>
    <t>Amgun River banks in the Khabarovskiy Kray</t>
  </si>
  <si>
    <t>http://www.unep.org/Documents.Multilingual/Default.asp?documentid=78&amp;articleid=1163
http://www.unesco.org/education/information/nfsunesco/pdf/RIO_E.PDF</t>
  </si>
  <si>
    <t>Ulchskiy District on the lower Amur River banks</t>
  </si>
  <si>
    <t>http://www.un.org/ru/documents/decl_conv/declarations/riodecl.shtml</t>
  </si>
  <si>
    <t>Sakhalin, village Val (N) and Poronaysk district (S)</t>
  </si>
  <si>
    <t>cultural profiles - specific</t>
  </si>
  <si>
    <t>Banks of the Amur River (Khabarovskiy Kray and adjacent area in China)</t>
  </si>
  <si>
    <t>Southern Khabarovskiy Kray, particularly at the Tumnin River</t>
  </si>
  <si>
    <t>Southernmost Khabarovskiy Kray and northern part of Primorskiy Kray</t>
  </si>
  <si>
    <t>Republic of Karelia (SW coastal area of Lake Onega), Leningradskaya Oblast (NE), Vologodskaya oblast (NW)</t>
  </si>
  <si>
    <t>Koryakskiy AO</t>
  </si>
  <si>
    <t>formerly grouped with Koryaks</t>
  </si>
  <si>
    <t>n/d</t>
  </si>
  <si>
    <t>Nizhneudinskiy District (Irkutskaya Oblast)</t>
  </si>
  <si>
    <t>Tomskaya Oblast and Krasnoyarskiy Kray, along the rivers Chulym,Yaya and Kiya</t>
  </si>
  <si>
    <t>Нго, нъа   (plural: nganasan, later constructed term) </t>
  </si>
  <si>
    <t>Kemerovskaya Oblats, Republic of Khakasiya, Republic of Altay</t>
  </si>
  <si>
    <t>Ханты, хандэ, кантэк</t>
  </si>
  <si>
    <t>Kemerovskaya Oblast, Altayskiy Kray, Republic of Altay</t>
  </si>
  <si>
    <t>Ethnic groups</t>
  </si>
  <si>
    <t>Дулгаан, тыаа кихи, саха</t>
  </si>
  <si>
    <t>Эвен(-ки)  (subgroups: илэ, килэ, орочен, оро)</t>
  </si>
  <si>
    <t>Эвэн</t>
  </si>
  <si>
    <t>Одул (in taiga), вадул (in tundra)</t>
  </si>
  <si>
    <t>Чуван, этэл, этал</t>
  </si>
  <si>
    <t>Лыгъораветлан, чаучу</t>
  </si>
  <si>
    <t>Юпик</t>
  </si>
  <si>
    <t>Унанган, анангин</t>
  </si>
  <si>
    <t>Чаучу (“оленный человек”), нымылгу ( “приморский”)</t>
  </si>
  <si>
    <t>Complete list of officially recognised indigenous peoples of the Russian Federation
Overview map of indigenous peoples of the Russian Federation
Numbers according to censuses of 1989 and 2002</t>
  </si>
  <si>
    <t>Итанмахн, итенмехн</t>
  </si>
  <si>
    <t>манси</t>
  </si>
  <si>
    <t>Mountain-taiga areas in the northeast and southeast of the Republic of Tyva</t>
  </si>
  <si>
    <t>селькуп</t>
  </si>
  <si>
    <t>Koryak Autonomous Okrug, mainly the eastern coastal areas of the Kamchatkan Isthmus</t>
  </si>
  <si>
    <t>кеты</t>
  </si>
  <si>
    <t>Mys Navarin area (Chukotkan Auton. Okrug), nortern part of Koriakski AO</t>
  </si>
  <si>
    <t>нивхгу, ниг’вынг</t>
  </si>
  <si>
    <t xml:space="preserve">Buryat Republic , Okinskiy and Tunkinskiy rayons </t>
  </si>
  <si>
    <t>илкан бёеёнин, на быинин, амгун бэенин</t>
  </si>
  <si>
    <t xml:space="preserve">Primorskiy Kray, Olginskiy Rayon </t>
  </si>
  <si>
    <t>нани</t>
  </si>
  <si>
    <t>ульта, ольча, ульча</t>
  </si>
  <si>
    <t>нани, нанай</t>
  </si>
  <si>
    <t>Besermyane</t>
  </si>
  <si>
    <t>Altai Territory: Soltonskiy, Krasnogorskiy, Kytmanovskiy, Tselinnyy districts
Altai Republic: Turochakskiy, Mayminskiy, Choyskiy districts, towns of Biysk, Tashtagol, Gorno-Altaysk</t>
  </si>
  <si>
    <t>http://ansipra.npolar.no/english/Indexpages/Legal_issues.html</t>
  </si>
  <si>
    <t>Altai Republic: Turuchakskiy district (villages Kurmach-Baygol, Suranash, Malyy Chibechen, Mayskiy)</t>
  </si>
  <si>
    <t>Population numbers (1989):</t>
  </si>
  <si>
    <t>Total number (including Norway, Sweden and Finland): 60,000-70,000, former Soviet Union: 1890, Russian Federation: 1835, Murmanskaya Oblast: 1615</t>
  </si>
  <si>
    <t>Бесермяне</t>
  </si>
  <si>
    <t>Former Soviet Union: 34,665, Russian Federation: 34,190, Yamalo-Nenetskiy Avt. Okrug: 20,917, Nenetskiy Avt. Okrug: 6423, Taymyrskiy Avt. Okrug: 2446, Krasnoyarskiy Kray: 2662, Khanty-Mansiyskiy Avt. Okrug: 1144</t>
  </si>
  <si>
    <t>legal analysis</t>
  </si>
  <si>
    <t>Удмуртская Республика</t>
  </si>
  <si>
    <t>Former Soviet Union: 209, Russian Federation: 198, Taymyrskiy Avt. Okrug: 209</t>
  </si>
  <si>
    <t>Udmurt Republic</t>
  </si>
  <si>
    <t>Former Soviet Union: 1278, Russian Federation: 1262, Taymyrskiy Avt. Okrug: 849, remaining part of Krasnoyarskiy Kray: 254</t>
  </si>
  <si>
    <t>Legal issues</t>
  </si>
  <si>
    <t>Former Soviet Union: 22,521, Russian Federation: 22,283, Khanty-Mansiyskiy Avt. Okrug: 11,892, Yamalo-Nenetskiy Avt. Okrug: 7247, Tomskaya Oblast: 804</t>
  </si>
  <si>
    <t>удэге, удихэ</t>
  </si>
  <si>
    <t>A compilation of Russian indigenous peoples' legal issues and legal assistance resources</t>
  </si>
  <si>
    <t>Former Soviet Union: 6945, Russian Federation: 6584, Sakha Republic (Yakutia): 731, Taymyrskiy Avt. Okrug: 4939, remaining part of Krasnoyarskiy Kray: 444</t>
  </si>
  <si>
    <t>Бепся, вепсь, вепся, людиникад, тягалажет</t>
  </si>
  <si>
    <t>Тофа, тоха</t>
  </si>
  <si>
    <t>http://ansipra.npolar.no/english/Indexpages/Maps_theme.html</t>
  </si>
  <si>
    <t>Total population (icl. China and Mongolia): ca. 50,000, former Soviet Union: 30,163, Russian Federation: 29,901, Sakha Republic (Yakutia): 14,428, Evenkiyskiy Avt. Okrug: 3480, Amurskaya Oblast: 1617, Buryat Republic: 1679, Khabarovskiy Kray: 3691, Chtinskaya Oblast: 1271</t>
  </si>
  <si>
    <t>Former Soviet Union: 17,199, Russian Federation: 17,055, Sakha Republic (Yakutia): 8668, Chukotskiy Avt. Okrug: 1336, Magadanskaya Oblast: 2433, Kamchatskaya Oblast (incl. Koryakskiy AO): 1485, Khabarovskiy Kray: 1919</t>
  </si>
  <si>
    <t>Former Soviet Union: 1142, Russian Federation: 1112, Chukotskiy Avt. Okrug: 160, Magadanskaya Oblast: 15, Sakha Republic (Yakutia): 697</t>
  </si>
  <si>
    <t>Июс кижилер, пестын кижилер</t>
  </si>
  <si>
    <t>Rio Declaration of Environment and Development</t>
  </si>
  <si>
    <t>Шор</t>
  </si>
  <si>
    <t>Теленгет, паят, татар</t>
  </si>
  <si>
    <t>Тыва, сойоты, сойоны, урянхайцы</t>
  </si>
  <si>
    <t>Алутальу</t>
  </si>
  <si>
    <t>Анкалакку – “приморские”</t>
  </si>
  <si>
    <t>Сойон (соян, соет, сойонг)</t>
  </si>
  <si>
    <t>тадзы, дацзы (кит.)</t>
  </si>
  <si>
    <t>Куманды, кубанды, куванды.</t>
  </si>
  <si>
    <t>Чалканду (шалканду), куу-кижи («лебедь»)</t>
  </si>
  <si>
    <t>Former Soviet Union: 1511, Russian Federation: 1384, Chukotskiy Avt. Okrug: 944, Kamchatskaya Oblast (with Koryakskiy Avt. Okrug): 17, Magadanskaya Oblast: 41</t>
  </si>
  <si>
    <t>Former Soviet Union: 15,184, Russian Federation: 15,107, Chukotskiy Avt. Okrug: 11,914, Kamchatskaya Oblast (with Koryakskiy Avt. Okrug): 1530, Magadanskaya Oblast: 649, Sakha Republic (Yakutia): 473</t>
  </si>
  <si>
    <t>Population numbers (1989):
Total Inuit (Eskimo) population (incl. North America and Greenland): ca. 125,000, total Yupik population (including Alaska): ca. 23,000, Former Soviet Union: 1719, Russian Federation: 1704, Chukotskiy Avt. Okrug: 1452,</t>
  </si>
  <si>
    <t>Total population (including Alaska): ca. 2700, Former Soviet Union: 702, Russian Federation: 644, Aleutskiy Natsionalnyy Rayon: 346 (in 1996), remaining part of Kamchatskaya Oblast: 390,</t>
  </si>
  <si>
    <t>(including Alyutors and Kereks):
Former Soviet Union: 9242, Russian Federation: 8942, Koryakskiy Avt. Okrug: 6572, remaining part of Kamchatskaya Oblast: 618, Magadanskaya Oblast: 1013</t>
  </si>
  <si>
    <t>Former Soviet Union: 2481, Russian Federation: 2429, Koryakskiy Avt. Okrug: 1179, remaining part of Kamchatskaya Oblast: 262, Magadanskaya Oblast: 509</t>
  </si>
  <si>
    <t>http://www.hreoc.gov.au/education/hr_explained/5_international.html</t>
  </si>
  <si>
    <t>The Rio Declaration on Environment and Development, often shortened to Rio Declaration, was a short document produced at the 1992 United Nations "Conference on Environment and Development" (UNCED), informally known as the Earth Summit. The Rio Declaration consisted of 27 principles intended to guide future sustainable development around the world.
Some of the principles contained in the Rio Declaration may be regarded as third generation rights by European law scholars.
he 1992 Rio Declaration on Environment and Development defines the rights of the people to be involved in the development of their economies, and the responsibilities of human beings to safeguard the common environment. The declaration builds upon the basic ideas concerning the attitudes of individuals and nations towards the environment and development, first identified at the United Nations Conference on the Human Environment (1972).
The Rio Declaration states that long term economic progress is only ensured if it is linked with the protection of the environment. If this is to be achieved, then nations must establish a new global partnership involving governments, their people and the key sectors of society. Together human society must assemble international agreements that protect the global environment with responsible development.
There are a number of principles to the Rio Declaration.
People are entitled to a healthy and productive life in harmony with nature.
Development today must not threaten the needs of present and future generations.
Nations have the right to exploit their own resources, but without causing environmental damage beyond their borders.
Environmental protection shall constitute an integral part of the development process.
Eradicating poverty and reducing disparities in living standards in different parts of the world are essential if we are to achieve sustainable development whilst meeting the needs of the majority of the people.
Environmental issues are best handled with the participation of all concerned citizens.
The polluter should, in principle, bear the cost of pollution.
Sustainable development requires better scientific understanding of the problems. Nations should share knowledge and technologies to achieve the goal of sustainability.</t>
  </si>
  <si>
    <t>Республика Карелия, Ленинградская область</t>
  </si>
  <si>
    <t>Australian Human Rights Commission</t>
  </si>
  <si>
    <t>Human Rights Explained; Fact sheet 5:The International Bill of Rights</t>
  </si>
  <si>
    <t>Теленет, Теленут</t>
  </si>
  <si>
    <t>The Republic of Karelia, Leningrad Oblast</t>
  </si>
  <si>
    <t>Тубалар</t>
  </si>
  <si>
    <t>Республика Карелия, Ленинградская область, Вологодская область</t>
  </si>
  <si>
    <t>Russian Federation: 8279, Khanty-Mansiyskiy Avt. Okrug: 6562</t>
  </si>
  <si>
    <t>Republic of Karelia, Leningrad Oblast</t>
  </si>
  <si>
    <t>Официальное название (мн.)</t>
  </si>
  <si>
    <t>Russian Federation: 3564, Yamalo-Nenetskiy Avt. Okrug: 1530, Tomskaya Oblast: 1347, Krasnoyarskiy Kray: 359</t>
  </si>
  <si>
    <t>Former Soviet Union: 1,113, Russian Federation: 1084, Krasnoyarskiy Kray: 981</t>
  </si>
  <si>
    <t>R Kareliya, Leningradskaya O</t>
  </si>
  <si>
    <t>Russian Federation: 4631, Khabarovskiy Kray: 2386, Sakhalinskaya Oblast: 2008</t>
  </si>
  <si>
    <t>newly recognised</t>
  </si>
  <si>
    <t>-</t>
  </si>
  <si>
    <t>Russian Federation: 587, Khabarovskiy Kray: 502</t>
  </si>
  <si>
    <t>Russian Federation: 3173, Khabarovskiy Kray: 2733</t>
  </si>
  <si>
    <t>Total number (incl. Japan): ca. 200, Russian Federation: 179, Sakhalin: 129</t>
  </si>
  <si>
    <t xml:space="preserve">Agenda 21 </t>
  </si>
  <si>
    <t>Total number (incl. China): ca. 16,000, Russian Federation: 11,883, Khabarovskiy Kray: 10,582, Sakhalin: 173</t>
  </si>
  <si>
    <t>Russian Federation: 883, Khabarovskiy Kray: 499, Sakhalin: 212</t>
  </si>
  <si>
    <t>Повестка дня на XXI век
Принята Конференцией ООН по окружающей среде и развитию, Рио-де-Жанейро, 3–14 июня 1992 года</t>
  </si>
  <si>
    <t>Russian Federation: 1902, Primorskiy Kray: 766; Khabarovskiy Kray: 697</t>
  </si>
  <si>
    <t>Total: 12,500; Russian Federation: 12,142</t>
  </si>
  <si>
    <t>Total: 731; in R.F.: 722</t>
  </si>
  <si>
    <t>Total: 750 (1980)</t>
  </si>
  <si>
    <t>Total: 16,600, Rusian Federation: 15,745 (1989)</t>
  </si>
  <si>
    <t>Agenda 21 is a non-binding and voluntarily implemented action plan of the United Nations (UN) related to sustainable development. It was a core work product from the United Nations Conference on Environment and Development (UNCED) held in Rio de Janeiro, Brazil, in 1992. Succinctly, Agenda 21 is a comprehensive blueprint of action to be taken globally, nationally, and locally by organizations of the UN, governments, and major groups in every area in which humans directly affect the environment. The "21" in Agenda 21 refers to 21st Century. The blueprint has been affirmed and modified at subsequent UN conferences.
...
Agenda 21 is a comprehensive plan of action to be taken globally, nationally and locally by organizations of the United Nations System, Governments, and Major Groups in every area in which human impacts on the environment.
Agenda 21, the Rio Declaration on Environment and Development, and the Statement of principles for the Sustainable Management of Forests were adopted by more than 178 Governments at the United Nations Conference on Environment and Development (UNCED) held in Rio de Janerio, Brazil, 3 to 14 June 1992.
The Commission on Sustainable Development (CSD) was created in December 1992 to ensure effective follow-up of UNCED, to monitor and report on implementation of the agreements at the local, national, regional and international levels. It was agreed that a five year review of Earth Summit progress would be made in 1997 by the United Nations General Assembly meeting in special session.
The full implementation of Agenda 21, the Programme for Further Implementation of Agenda 21 and the Commitments to the Rio principles, were strongly reaffirmed at the World Summit on Sustainable Development (WSSD) held in Johannesburg, South Africa from 26 August to 4 September 2002.</t>
  </si>
  <si>
    <t>Total: ca. 3000</t>
  </si>
  <si>
    <t>Human Rights Explained: Fact sheet 5:The International Bill of Rights</t>
  </si>
  <si>
    <t>Ca. 5200</t>
  </si>
  <si>
    <t>General Synopsis:
 * http://en.wikipedia.org/wiki/Agenda_21
 * http://www.un.org/esa/dsd/agenda21/</t>
  </si>
  <si>
    <t>http://www.barentsinfo.org/?DeptID=3564</t>
  </si>
  <si>
    <t>http://daccess-dds-ny.un.org/doc/UNDOC/GEN/N92/836/55/PDF/N9283655.pdf?OpenElement
… 
http://www.un.org/esa/dsd/agenda21/</t>
  </si>
  <si>
    <t>http://www.un.org/ru/documents/decl_conv/conventions/agenda21.shtml</t>
  </si>
  <si>
    <t>IP context - general (resources)</t>
  </si>
  <si>
    <t>BarentsInfo.org | Barents portal</t>
  </si>
  <si>
    <t>Indigenous People - Links</t>
  </si>
  <si>
    <t>http://www.barentsinfo.org/Content_by_Category/Indigenous_people.iw3</t>
  </si>
  <si>
    <t>Convention on Biological Diversity (1992)</t>
  </si>
  <si>
    <t>cultural profiles</t>
  </si>
  <si>
    <t>Конвенция о биологическом разнообразии</t>
  </si>
  <si>
    <t>Indigenous peoples in the Barents region</t>
  </si>
  <si>
    <t>http://www2.brandonu.ca/library/cjns/21.2/cjnsv21no2_pg217-233.pdf</t>
  </si>
  <si>
    <t>Russian: камчадалы, English: kamchadals</t>
  </si>
  <si>
    <t>Russian: теленгит. English: telengit</t>
  </si>
  <si>
    <t>Russian: тубалар. English: tubalar</t>
  </si>
  <si>
    <t>Территория проживания</t>
  </si>
  <si>
    <t>Кольский п-ов (Мурманская область), исключая южную часть
Большинство саамов проживает в Норвегии, Швеции и Финляндии</t>
  </si>
  <si>
    <t>Водь</t>
  </si>
  <si>
    <t>Арктическое побережье, от п-ова Канина до востока Таймыра
южнее по северному таежному поясу</t>
  </si>
  <si>
    <t>Таймырский авт. округ, Усть-Енисейский и Дудинский р-оны</t>
  </si>
  <si>
    <t>(введено Постановлением Правительства РФ от 13.10.2008 N 760)</t>
  </si>
  <si>
    <t>Таймырский авт. Округ</t>
  </si>
  <si>
    <t>Ханты-Мансийский авт. округ
Ямало-Ненецкий авт. округ
омская область</t>
  </si>
  <si>
    <t>Таймырский авт. округ, северо-запад Республики Саха (Якутия)</t>
  </si>
  <si>
    <t>Расселены в Эвенкийском авт. округе, Иркутской, Амурской областях, Хабаровском крае, Бурятии, северо-западе и севере Якутии, а также в Китае (Сев.Маньчжурия) и небольшая группа в Монголии (р.Иро, о.Бюир-Нур)</t>
  </si>
  <si>
    <t>The Convention on Biological Diversity (CBD), known informally as the Biodiversity Convention, is an international legally binding treaty. The Convention has three main goals:
conservation of biological diversity (or biodiversity);
sustainable use of its components; and
fair and equitable sharing of benefits arising from genetic resources
In other words, its objective is to develop national strategies for the conservation and sustainable use of biological diversity. It is often seen as the key document regarding sustainable development.
..
The convention recognized for the first time in international law that the conservation of biological diversity is "a common concern of humankind" and is an integral part of the development process. The agreement covers all ecosystems, species, and genetic resources. It links traditional conservation efforts to the economic goal of using biological resources sustainably. It sets principles for the fair and equitable sharing of the benefits arising from the use of genetic resources, notably those destined for commercial use. It also covers the rapidly expanding field of biotechnology through its Cartagena Protocol on Biosafety, addressing technology development and transfer, benefit-sharing and biosafety issues. Importantly, the Convention is legally binding; countries that join it ('Parties') are obliged to implement its provisions.
The convention reminds decision-makers that natural resources are not infinite and sets out a philosophy of sustainable use. While past conservation efforts were aimed at protecting particular species and habitats, the Convention recognizes that ecosystems, species and genes must be used for the benefit of humans. However, this should be done in a way and at a rate that does not lead to the long-term decline of biological diversity.
The convention also offers decision-makers guidance based on the precautionary principle that where there is a threat of significant reduction or loss of biological diversity, lack of full scientific certainty should not be used as a reason for postponing measures to avoid or minimize such a threat. The Convention acknowledges that substantial investments are required to conserve biological diversity. It argues, however, that conservation will bring us significant environmental, economic and social benefits in return.
The Convention on Biological Diversity of 2010 would ban some forms of geoengineering.[2]</t>
  </si>
  <si>
    <t>Широко расселены на севере Хабаровского края, Магаданской области, Камчатской области, на западе Чукотского авт. округа, на севере и востоке Республики Саха (Якутия)</t>
  </si>
  <si>
    <t>Среднее и нижнее течение бассейна р.Колыма, междуречье рек Колыма и Индигирка. В основном проживают в Республике Саха (Якутия), Магаданской области, Чукотском авт. округе.</t>
  </si>
  <si>
    <t>Верховье р.Анадырь</t>
  </si>
  <si>
    <t>Чукотский Автономный округ и соседние территории</t>
  </si>
  <si>
    <t>Чукотское побережье Берингова пролива, о-в Врангеля, юго-запад Аляски, побережье и о-ва Берингова пролива.
Юпигыт живут на востоке Аляски. Инуиты – север Арктической Америки и до Гренландии</t>
  </si>
  <si>
    <t>Командорские о-ва (РФ: Алеутские о-ва) Камчатской области</t>
  </si>
  <si>
    <t>Корякский автономный округ и соседние области</t>
  </si>
  <si>
    <t>Ительмены: западное побережье центральной Камчатки
Камчадалы: верховья р. Камчатки, г.Петропавловск-Камчатский, западное побережье п-ова</t>
  </si>
  <si>
    <t>В основном в Ханты-Мансийском АО и на юго-западе Свердловской области</t>
  </si>
  <si>
    <t>17th century: 1500
1926 census: 229
1995: 1973
2002: 2769</t>
  </si>
  <si>
    <t>Томская область (южные селькупы), ср.течение р.Енисей
юго-восток Ямало-Ненецкого АО (северные селькупы)</t>
  </si>
  <si>
    <t>Бассейн р.Енисей в Туруханском и Байкитском р-онах</t>
  </si>
  <si>
    <t>1872: 638
1902:  782
1910: 554
1959 census: 154 (under the ethnic groupdessignation “Udzhegutsy”)
1971: 172 (acc. to a study by Yu. Sema)
1989 census: 203
2002 census: 276</t>
  </si>
  <si>
    <t>Север Сахалина, нижнее течение и устье р.Амур</t>
  </si>
  <si>
    <t>Р.Амгунь, оз.Удыль в Хабаровском крае</t>
  </si>
  <si>
    <t xml:space="preserve">1897: 4092 
1926 census: 6334 
1989: Altai Territory: ca. 2000; Altai Republic: ca. 700
2002: 3114 </t>
  </si>
  <si>
    <t>Ульчский р-н Хабаровского края</t>
  </si>
  <si>
    <t>1926 (census): not counted separately from Altaians
1997: 1689
2000:    1689
2002:   855</t>
  </si>
  <si>
    <t>О.Сахалин, с.Вал и Поронайский р-н</t>
  </si>
  <si>
    <t>Берега р.Амур (Хабаровский край и соседние районы Китая)</t>
  </si>
  <si>
    <t>Юг Хабаровского края, р.Тумнин</t>
  </si>
  <si>
    <t>Приморский и Хабаровский края</t>
  </si>
  <si>
    <t>Population number (2002): </t>
  </si>
  <si>
    <t>Республика Карелия (юго-западное побережье Онежского озера), Ленинградская обл. (сев-вост.), Вологодская обл. (сев-запад)</t>
  </si>
  <si>
    <t>Иркутская о.: Нижнеудинский р-н</t>
  </si>
  <si>
    <t>Ленинградская область</t>
  </si>
  <si>
    <t>Томская о., Красноярский к., бассейн р. Чулым и притоков Яи и Кии</t>
  </si>
  <si>
    <t>The Convention calls upon its signatories to “respect, preserve and maintain knowledge, innovations and practices of indigenous and local communities embodying traditional lifestyles relevant for the conservation and sustainable use of biological diversity and promote their wider application with the approval and involvement of the holders of such knowledge, innovations and practices and encourage the equitable sharing of the benefits arising from the utilization of such knowledge, innovations and practices;” (Article 8(j))
...
Within the convention are passages relating to community consultation and participation—principal among which is Article 8(j) [In-situ Conservation] which specifies that, subject to national legislation, party states must: 
“respect, preserve and maintain knowledge, innovations and practices of indigenous and local communities embodying traditional lifestyles relevant for the conservation and sustainable use of biological diversity and promote their wider application with the approval and involvement of the holders of such knowledge, innovations and practices and encourage the equitable sharing of the benefits arising from the utilisation of such knowledge, innovations and practices”.
This article carries with it the implicit requirement that the biodiversity conservation practices of indigenous and local communities need to be consulted and studied. Indigenous participation is critical not only in regards to gathering this information, but for determining equitable recompense for the benefits accrued from the utilisation of indigenous knowledge.
In addition to the CBD itself, the Decisions of the Conference of Parties (COP) must also be taken into account as they relate to disclosure and consultation. 
The Fifth Conference of Parties  reaffirmed the necessity for Indigenous Peoples participation in the development of guidelines for benefits sharing and emphasised that women and women’s organisation must also be fully incorporated in the consultation process and given full access to participation. The Fifth Conference of Parties also mandates use of various mediums of communications should be used to most effectively reach, inform, and include the view and concerns of target indigenous populations, and  states that Indigenous People should be engaged to develop a register of knowledge on traditional practices and lifestyles relevant to conservation and sustainable use of biodiversity—including about ways to strengthen legislation, customary practices and traditional systems of resource management and methods of protecting their knowledge against unauthorised use. It requires that women’s knowledge be of conservation and methods of sustaining biological diversity be specially documented and preserved. Finally, the Fifth Conference of Parties states that Indigenous Peoples and local communities must be consulted and encouraged to participate in the development of cultural, environmental and social impact assessments regarding any development proposed to take place on sacred sites and on lands or waters occupied or used by indigenous and local communities.</t>
  </si>
  <si>
    <t>Кемеровская о., Республика Хакасия, Республика Алтай</t>
  </si>
  <si>
    <t>Кемеровская о., Алтайский край, Республика Алтай</t>
  </si>
  <si>
    <t>Республика Тува: горно-таежная часть северо-востока и юго-востока</t>
  </si>
  <si>
    <t>General Synopsis:
 * http://en.wikipedia.org/wiki/Convention_on_Biological_Diversity
...
http://www.cbd.int/convention/parties/list/
...
Decision V/16, Annex: Programme of Work, 1 General Principles 5, 139–42; Available at:
 http://www.cbd.int/decision/cop/?id=7158</t>
  </si>
  <si>
    <t>Корякский АО: преимущественно на восточном побережье Камчатского перешейка</t>
  </si>
  <si>
    <t>http://www.cbd.int/convention/text/</t>
  </si>
  <si>
    <t>Мыс Наварин (Чукотский АО)</t>
  </si>
  <si>
    <t>Dolgans*</t>
  </si>
  <si>
    <t>Республика Бурятия, Окинский и Тункинский районы</t>
  </si>
  <si>
    <t>Приморский край, Ольгинский район</t>
  </si>
  <si>
    <t>Красноярский край, Республика Саха (Якутия)</t>
  </si>
  <si>
    <t>Алтайский край: Солтонский, Красногорский, Кытмановский, Целинный р-ны. Республика Алтай: Турочакский, Майминский, Чойский р-ны, гг. Бийск, Таштагол, Горно-Алтайск.</t>
  </si>
  <si>
    <t>Республика Алтай:Турочакский район (деревни Курмач-Байгол, Суранаш, Малый Чибечень, Иткуч, Майский)</t>
  </si>
  <si>
    <t>Taimyr (Dolgan-Nenets) Autonomous District, the areas of Krasnoyarsk Territory, the Republic of Sakha (Yakutia)</t>
  </si>
  <si>
    <t>http://www.un.org/ru/documents/decl_conv/conventions/biodiv.shtml</t>
  </si>
  <si>
    <t>Районы Камчатского края (Усть-Большерецкий, Соболевский, Мильковский, Усть-Камчатский, Елизовский)</t>
  </si>
  <si>
    <t>Krasnoyarsk Krai, Sakha Republic</t>
  </si>
  <si>
    <t>Проживают теленгиты в центре Азии, на стыке границ четырех государств: Китая, Казахстана, Монголии и России. Теленгиты компактно проживают  в Улаганском и Кош-Агачском (долины Чуи, Аргута) районах Республики Алтай. В 2000 г. теленгиты получили статус коренного малочисленного народа. До этого в советской и российской этнографической литературе рассматривались как субэтническая группа в составе алтайцев и учитывались в переписях 1959, 1979 и 1989 гг. как алтайцы.</t>
  </si>
  <si>
    <t>Таймырский (Долгано-Ненецкий) автономный округ, районы Красноярского края, Республика Саха (Якутия)</t>
  </si>
  <si>
    <t xml:space="preserve"> General Assembly </t>
  </si>
  <si>
    <t>Наиболее компактно тубалары проживают в Республике Алтай, в селах Турочакского и Чойского районов. Традиционные места расселения и природопользования тубаларов расположены по левобережью р.Бии, по р. Большая Иша, Малая Иша, Сары-Кокша, Кара-Кокша, Пыжа, Уймень, по северо-западному побережью Телецкого озера и прилегающим к ним территориям.</t>
  </si>
  <si>
    <t>Taymyrskiy AO, Krasnoyarskiy Kray, R Sakha</t>
  </si>
  <si>
    <t>исленность населения (перепись населения 1989г.)</t>
  </si>
  <si>
    <t>Vienna Declaration and Programme of Action (1993)</t>
  </si>
  <si>
    <t>Общее число: 60.000-70.000 (включая Скандинавию)
Советский Союз: 1.890
Российская Федерация: 1.835
Мурманская область: 1.615</t>
  </si>
  <si>
    <t>Венская декларация и Программа действий</t>
  </si>
  <si>
    <t>Советский Союз: 34.665
Российская Федерация: 34.190
Ямало-Ненецкий авт. округ: 20.917
Ненецкий авт. округ: 6.423
Таймырский авт. округ: 2.446
Красноярский край: 2.668
Ханты-Мансийский авт. округ: 1,144</t>
  </si>
  <si>
    <t>Советский Союз: 209
Российская Федерация: 198
Таймырский авт. округ: 103</t>
  </si>
  <si>
    <t>Советский Союз: 1.278
Российская Федерация: 1.262
Таймырский авт. округ: 849
Красноярский край (ост.): 254</t>
  </si>
  <si>
    <t>Советский Союз: 22.521
Российская Федерация: 22.283
Ханты-Мансийский авт. округ: 11.892
Ямало-Ненецкий авт. округ: 7.247
Томская область: 804</t>
  </si>
  <si>
    <t>Izhorians</t>
  </si>
  <si>
    <t>Советский Союз: 6.945
Российская Федерация: 6.584
Таймырский авт. округ: 4.939
Республика Саха (Якутия): 731
Красноярский край (остальные): 444</t>
  </si>
  <si>
    <t>Ижорцы</t>
  </si>
  <si>
    <t>Общая численность: ок.50.000 (включ. Китай и Монголию)
Советский Союз: 30.163
Российская Федерация: 29.901
Республика Саха (Якутия): 14.428
Эвенкийский авт. округ: 3.480
Хабаровский край: 3.691
Республика Бурятия: 1,679
Амурская область: 1,617
Читинская область: 1,271</t>
  </si>
  <si>
    <t>Leningrad Region</t>
  </si>
  <si>
    <t>Советский Союз: 17.199
Российская Федерация: 17.055
Республика Саха (Якутия): 8.668
Чукотский авт. округ: 1.336
Камчатская область: 1.485
Магаданская область: 2.433
Хабаровский край: 1.919</t>
  </si>
  <si>
    <t>Советский Союз: 1.142
Российская Федерация: 1.112
Республика Саха (Якутия): 697
Чукотский авт. округ: 160</t>
  </si>
  <si>
    <t>Советский Союз: 1.511
Российская Федерация: 1.384
Чукотский авт. округ: 944
Магаданская область: 41
Камчатская область: 17</t>
  </si>
  <si>
    <t>cjnsv21no2_pg217-233.pdf</t>
  </si>
  <si>
    <t>The Vienna Declaration and Programme of Action, also known as VDPA, is a human rights declaration adopted by consensus at the World Conference on Human Rights on 25 June 1993 in Vienna, Austria. The United Nations High Commissioner for Human Rights was created by this Declaration endorsed by General Assembly Resolution 48/121.[1]
The VDPA reaffirmed the Universal Declaration of Human Rights and the United Nations Charter. Its Preamble states "The World Conference on Human Rights, Considering that the promotion and protection of human rights is a matter of priority for the international community, and that the Conference affords a unique opportunity to carry out a comprehensive analysis of the international human rights system and of the machinery for the protection of human rights, in order to enhance and thus promote a fuller observance of those rights, in a just and balanced manner."
The Preamble also states: "Invoking the spirit of our age and the realities of our time which call upon the peoples of the world and all States Members of the United Nations to rededicate themselves to the global task of promoting and protecting all human rights and fundamental freedoms so as to secure full and universal enjoyment of these rights,"
And the VDPA seeks to reaffirm human rights as universal and relevant standard. The Preamble states: "Emphasizing that the Universal Declaration of Human Rights, which constitutes a common standard of achievement for all peoples and all nations, is the source of inspiration and has been the basis for the United Nations in making advances in standard setting as contained in the existing international human rights instruments, in particular the International Covenant on Civil and Political Rights and the International Covenant on Economic, Social and Cultural Rights."</t>
  </si>
  <si>
    <t>Советский Союз: 15.184
Российская Федерация: 15.107
Чукотский автономный округ: 11.914
Камчатская область: 1,530
Магаданская область: 649
Республика Саха (Якутия): 473</t>
  </si>
  <si>
    <t>Brandon University</t>
  </si>
  <si>
    <t>Itelmens*</t>
  </si>
  <si>
    <t>INDIGENOUS PEOPLES OF RUSSIA
AND POLITICAL HISTORY</t>
  </si>
  <si>
    <t>Общая численность инуитов: ок.125.000 (вкл. сев. Америки и Гренл.)
Общая численность юпигыт: ок. 23.000
Советский Союз: 1.719
Российская Федерация: 1.704
Чукотский авт. округ: 1.452</t>
  </si>
  <si>
    <t>Ительмены</t>
  </si>
  <si>
    <t>XYII в. до появления русских: 16.000
Общая численность: ок. 2.700 (включая Аляску)
Советский Союз: 702
Российская Федерация: 644
Камчатская область: 390
Алеутский национальный р-н (1996г.): 346</t>
  </si>
  <si>
    <t>The Vienna Declaration is the closing declaration of the 1993 World Conference on Human Rights held in Austria. It “recognizes the inherent dignity and the unique contribution of indigenous people [sic] to the development and plurality of society and strongly reaffirms the commitment of the international community to their economic, social and cultural well-being.” (I.20)
Furthermore, the declaration called for the completion of the draft Declaration on the Rights of Indigenous Peoples, the renewal and updating of the mandate of the Working Group on Indigenous Populations and the proclamation of the International Decade of Indigenous Peoples. (II.28 – 32)</t>
  </si>
  <si>
    <t>Камчатский край, Магаданская область</t>
  </si>
  <si>
    <t>General Synopsis:
 * http://en.wikipedia.org/wiki/Vienna_Declaration_and_Programme_of_Action</t>
  </si>
  <si>
    <t>http://www.unhchr.ch/huridocda/huridoca.nsf/(symbol)/a.conf.157.23.en
…
http://www2.ohchr.org/english/law/vienna.htm
…
http://www.unhcr.org/refworld/docid/3ae6b39ec.html</t>
  </si>
  <si>
    <t>Koryak Autonomous Okrug, Kamchatka regions, Magadan region</t>
  </si>
  <si>
    <t>(including Alyutors and Kereks):
Советский Союз: 9.242
Российская Федерация: 8.942
Корякский автономный округ: 6.572
Камчатская область (остальные): 618
Магаданская область: 1,013</t>
  </si>
  <si>
    <t>Kamchatka Krai, Magadan Oblast</t>
  </si>
  <si>
    <t>Камчадалы: дополнительно ок.9.000
Советский Союз: 2.481
Российская Федерация: 2.429
Корякский автономный округ: 1.179
Камчатская область (остальные): 262
Магаданская область: 509</t>
  </si>
  <si>
    <t>Корякский автономный округ, районы Камчатской области, Магаданская область</t>
  </si>
  <si>
    <t>Российская Федерация: 8279
Ханты-Мансийский АО: 6562
Свердловская область: ?</t>
  </si>
  <si>
    <t>academic paper:</t>
  </si>
  <si>
    <t>Koryakskiy AO, Kamchatskaya Oblast</t>
  </si>
  <si>
    <t>Российская Федерация: 3564
Ямало-Ненецкий АО: 1530
Томская область: 1347
Красноярский край: 359</t>
  </si>
  <si>
    <t>Amendment to article 20, paragraph 1 of the Convention on the Elimination of All Forms of Discrimination against Women.   New York, 22 December 1995</t>
  </si>
  <si>
    <t>Советский Союз: 1.113
Российская Федерация: 1.084
Красноярский край: 981</t>
  </si>
  <si>
    <t>Indigenous Peoples of Russia and Political History</t>
  </si>
  <si>
    <t>Canadian Journal of Native Studies</t>
  </si>
  <si>
    <t>Kamchadals</t>
  </si>
  <si>
    <t>Российская Федерация: 4631
Хабаровский край: 2386
Сахалинская область: 2008</t>
  </si>
  <si>
    <t>Российская Федерация: 587
Хабаровский край: 502</t>
  </si>
  <si>
    <t>Российская Федерация: 3173
Хабаровский край: 2733</t>
  </si>
  <si>
    <t>Российская Федерация: 179
Сахалинская область: 129</t>
  </si>
  <si>
    <t>Amendment to article 43 (2) of the Convention on the Rights of the Child.   New York, 12 December 1995</t>
  </si>
  <si>
    <t>Total number (incl. China): ca. 16,000,
Российская Федерация: 11883
Хабаровский край: 10582
Сахалинская область: 173</t>
  </si>
  <si>
    <t>Российская Федерация: 883
Хабаровский край: 499
Сахалинская область: 212</t>
  </si>
  <si>
    <t>2</t>
  </si>
  <si>
    <t>1 May  1998 A</t>
  </si>
  <si>
    <t>Human Rights Committee</t>
  </si>
  <si>
    <t>UN Human Rights Committee, General Comment 25, The Right to Participate in Public Affairs, Voting Rights and the Right of Equal Access to Public Service (Art. 25), 1996. UN Doc. CCPR/C/21/Rev.1/Add.7.</t>
  </si>
  <si>
    <t>CCPR/C/21/Rev.1/Add.7</t>
  </si>
  <si>
    <t>Российская Федерация: 1902
Приморский край: 766
Хабаровский край: 697</t>
  </si>
  <si>
    <t>Общее число: 12500; Российская Федерация: 12142 (1989)</t>
  </si>
  <si>
    <t>Общее число: 731 чел.; Российская Федерация: 722 (1998)</t>
  </si>
  <si>
    <t>Kamchatskaya O, Koryakskiy AO</t>
  </si>
  <si>
    <t>General Comment 25 of the Human Rights Committee suggests several participatory modes, in which indigenous peoples can influence decision-making processes concerning their land rights.  Specific suggestions include that citizens take part in the conduct of public affairs by exerting influence through public debate and dialogue with their representatives, through their capacity to organize themselves, and by exercising power as members of legislative bodies or by holding executive office.</t>
  </si>
  <si>
    <t>not recognised 1927-2000</t>
  </si>
  <si>
    <t>Общее число: 750 чел. (1980)</t>
  </si>
  <si>
    <t>Общее число: 16600, Российская Федерация: 15745 (1989)</t>
  </si>
  <si>
    <t>Общее число: 3000 чел. (1989)</t>
  </si>
  <si>
    <t>Чукотский автономный округ</t>
  </si>
  <si>
    <t>Chukotka Autonomous Okrug</t>
  </si>
  <si>
    <t>Ca. 5200
...
5% от всех тувинцев (около 10000)</t>
  </si>
  <si>
    <t>NA</t>
  </si>
  <si>
    <t>Chukotskiy AO</t>
  </si>
  <si>
    <t>Около 3000</t>
  </si>
  <si>
    <t>Общее число: менее 100 чел</t>
  </si>
  <si>
    <t>Committee on the Rights of the Child</t>
  </si>
  <si>
    <t>XVII в.: 1500 чел.
1926 г. перепись: 229 чел.
1995 г.: 1973 чел.
2002 г.: 2769 чел.</t>
  </si>
  <si>
    <t>1872 г.: 638 чел.
1902 г.:  782 чел.
1910 г.: 554 чел.
1959 г. перепись: 154 чел. (как этнографическая группа уджегуйцев)
1971 г.: 172 чел. (исследования Ю. Сема)
1989 г. перепись: 203 чел.
2002 г. перепись: 276 чел.</t>
  </si>
  <si>
    <t>UN Committee on the Rights of the Child. Concluding observations on the Russian Federation, 23 September, 1999. UN Doc. CRC CRC/C/90.</t>
  </si>
  <si>
    <t>1897 г.: 4092 чел.
1926 г. перепись: 6334 чел.
1989 г.: Алтайский край: ок. 2000 чел.; Республика Алтай: ок. 700 чел.
2002 г.: 3114 чел.</t>
  </si>
  <si>
    <t>CRC CRC/C/90</t>
  </si>
  <si>
    <t>1926 г. перепись: - относились к алтайцам
1997 г.: 1689 чел.
2000 г.: 1689 чел.
2002 г.:  855 чел.</t>
  </si>
  <si>
    <t>217-233</t>
  </si>
  <si>
    <t>Galina Diatchkova</t>
  </si>
  <si>
    <t>The concluding observations of the Committee note the 1996 (Russian) Federal National Cultural Autonomy Act and programmes designed to provide support to minorities, but express the Committee's concern at the living conditions of ethnic minorities, especially in the north, and their access to health, educational and other social services. The Committee is also concerned at the growing incidence of societal discrimination against children belonging to ethnic minorities. The review also includes the committee's recommendation that the State party take all necessary measures to protect minority children from discrimination and to guarantee their full access to educational, health and other social services.</t>
  </si>
  <si>
    <t>http://www.departments.bucknell.edu/russian/const/77cons02.html</t>
  </si>
  <si>
    <t>Optional Protocol to the Convention on the Elimination of All Forms of Discrimination against Women.   New York, 6 October 1999</t>
  </si>
  <si>
    <t>Russian law - archival materials</t>
  </si>
  <si>
    <t>Bucknell University</t>
  </si>
  <si>
    <t>The Optional Protocol to the Convention on the Elimination of All Forms of Discrimination against Women is a side-agreement to the Convention which allows its parties to recognise the competence of the Committee on the Elimination of Discrimination against Women to consider complaints from individuals.[6]
The Optional Protocol was adopted by the UN General Assembly on 6 October 1999 and entered into force on 22 December 2000.[7] Currently it has 79 signatories and 104 parties.[8]</t>
  </si>
  <si>
    <t>CONSTITUTION (FUNDAMENTAL LAW) OF THE UNION OF SOVIET SOCIALIST REPUBLICS</t>
  </si>
  <si>
    <t>adopted at the Seventh (Special) Session of
the Supreme Soviet of the USSR
Ninth Convocation
On October 7, 1977</t>
  </si>
  <si>
    <t xml:space="preserve"> 8 May  2001 
28 Jul  2004 </t>
  </si>
  <si>
    <t>http://cwis.org/GML/UnitedNationsDocuments/</t>
  </si>
  <si>
    <t>Kets*</t>
  </si>
  <si>
    <t>Красноярский край</t>
  </si>
  <si>
    <t>Central Siberia</t>
  </si>
  <si>
    <t>Krasnoyarsk Territory</t>
  </si>
  <si>
    <t>Optional Protocol to the Convention on the Rights of the Child on the involvement of children in armed conflict.   New York, 25 May 2000</t>
  </si>
  <si>
    <t>Center for World Indigenous Studies</t>
  </si>
  <si>
    <t>UNITED NATIONS DOCUMENTS AND SUBMISSIONS</t>
  </si>
  <si>
    <t>Indigenous Related U.N. Documents and Submissions</t>
  </si>
  <si>
    <t>http://www.coe.int/t/dghl/monitoring/minorities/6_resources/PDF_RussSem_Pres_GDOleynik_en.pdf</t>
  </si>
  <si>
    <t>Krasnoyarsk Krai</t>
  </si>
  <si>
    <t>The First Optional Protocol restricts the involvement of children in military conflicts
…
The first, the Optional Protocol on the Involvement of Children in Armed Conflict, requires governments to ensure that children under the age of eighteen are not recruited compulsorily into their armed forces, and calls on governments to do everything feasible to ensure that members of their armed forces who are under eighteen years of age do not take part in hostilities. This protocol entered into force on 12 July 2002;[9] currently, 147 states are party to the protocol and another 22 states have signed but not ratified it.[9]</t>
  </si>
  <si>
    <t>Krasnoyarskiy Kray</t>
  </si>
  <si>
    <t>General Synopsis:
 *  ttp://en.wikipedia.org/wiki/Convention_on_the_Rights_of_the_Child#Optional_protocols</t>
  </si>
  <si>
    <t xml:space="preserve">15 Feb  2001 
24 Sep  2008 </t>
  </si>
  <si>
    <t>Optional Protocol to the Convention on the Rights of the Child on the sale of children, child prostitution and child pornography.   New York, 25 May 2000</t>
  </si>
  <si>
    <t>Second Optional Protocol prohibits the sale of children, child prostitution and child pornography. Both protocols have been ratified by more than 140 states.[9][10]
…
The second, the Optional Protocol on the Sale of Children, Child Prostitution and Child Pornography, requires states to prohibit the sale of children, child prostitution and child pornography. It entered into force on 18 January 2002;[10] currently, 158 states are party to the protocol and another 16 states have signed but not ratified it.[10]</t>
  </si>
  <si>
    <t>PDF_RussSem_Pres_GDOleynik_en.pdf</t>
  </si>
  <si>
    <t>General Synopsis:
 * http://en.wikipedia.org/wiki/Convention_on_the_Rights_of_the_Child#Optional_protocols</t>
  </si>
  <si>
    <t>International Legal Guarnatees for the Protection of National Minorities and Problems in their Implementation with Special Focus on Minority Education</t>
  </si>
  <si>
    <t>Mr Gennady D. Oleynik</t>
  </si>
  <si>
    <t>Optional Protocol to the Convention against Torture and Other Cruel, Inhuman or Degrading Treatment or Punishment.   New York, 18 December 2002</t>
  </si>
  <si>
    <t>http://www.sd79.bc.ca/programs/abed/acip/vocab_sheets/aboriginal_definitions_terms.pdf</t>
  </si>
  <si>
    <t>aboriginal_definitions_terms.pdf</t>
  </si>
  <si>
    <t>Cowichan Valley School District</t>
  </si>
  <si>
    <t>Convention on the Rights of Persons with Disabilities.   New York, 13 December 2006
The text was adopted by the United Nations General Assembly on 13 December 2006, and opened for signature on 30 March 2007. Following ratification by the 20th party, it came into force on 3 May 2008</t>
  </si>
  <si>
    <t>Aboriginal Definitions and Terms [source cited as: Joseph, Bob (2005). Indigenous Corporate Training: Working Effectively with Aboriginal People. Copyright: 2005  Indigenous Corporate Training]</t>
  </si>
  <si>
    <t>Конвенция о правах инвалидов
Принята резолюцией 61/106 Генеральной Ассамблеи от 13 декабря 2006 года</t>
  </si>
  <si>
    <t>Joseph, Bob</t>
  </si>
  <si>
    <t>A/RES/61/106</t>
  </si>
  <si>
    <t>http://www.culturalsurvival.org/publications/cultural-survival-quarterly/russia/indigenous-peoples-russian-north</t>
  </si>
  <si>
    <t>IP context - general</t>
  </si>
  <si>
    <t>Cultural Survival</t>
  </si>
  <si>
    <t>Indigenous Peoples of the Russian North</t>
  </si>
  <si>
    <t>Greg Poelzer; Fondahl, Gail</t>
  </si>
  <si>
    <t>CWIS: Center for World Indigenous Studies</t>
  </si>
  <si>
    <t>http://www.emaproject.com/north_article.html?q=%D0%9A%D0%BE%D1%80%D0%B5%D0%BD%D0%BD%D1%8B%D0%B5%20%D0%BC%D0%B0%D0%BB%D0%BE%D1%87%D0%B8%D1%81%D0%BB%D0%B5%D0%BD%D0%BD%D1%8B%D0%B5%20%D0%BD%D0%B0%D1%80%D0%BE%D0%B4%D1%8B%20%D0%A1%D0%B5%D0%B2%D0%B5%D1%80%D0%B0</t>
  </si>
  <si>
    <t>IP context - resettlement</t>
  </si>
  <si>
    <t>EMA: Electronic Memory of the Arctic</t>
  </si>
  <si>
    <t>Северная энциклопедия  4.2. &gt; Малочисленные народы Севера &gt; Arctic Indigenous Peoples &gt; КОРЕННЫЕ МАЛОЧИСЛЕННЫЕ НАРОДЫ СЕВЕРА</t>
  </si>
  <si>
    <t>Russian / English</t>
  </si>
  <si>
    <t>The Convention on the Rights of Persons with Disabilities and its Optional Protocol was adopted on 13 December 2006 at the United Nations Headquarters in New York, and was opened for signature on 30 March 2007. There were 82 signatories to the Convention, 44 signatories to the Optional Protocol, and 1 ratification of the Convention. This is the highest number of signatories in history to a UN Convention on its opening day. It is the first comprehensive human rights treaty of the 21st century and is the first human rights convention to be open for signature by regional integration organizations. The Convention entered into force on 3May 2008.
The Convention follows decades of work by the United Nations to change attitudes and approaches to persons with disabilities. It takes to a new height the movement from viewing persons with disabilities as "objects"  of charity, medical treatment and social protection towards viewing persons with disabilities as "subjects" with rights, who are capable of claiming those rights and making decisions for their lives based on their free and informed consent as well as being active members of society.
The Convention is intended as a human rights instrument with an explicit, social development dimension. It adopts a broad categorization of persons with disabilities and reaffirms that all persons with all types of disabilities must enjoy all human rights and fundamental freedoms. It clarifies and qualifies how all categories of rights apply to persons with disabilities and identifies areas where adaptations have to be made for persons with disabilities to effectively exercise their rights and areas where their rights have been violated, and where protection of rights must be reinforced.
The Convention was negotiated during eight sessions of an Ad Hoc Committee of the General Assembly from 2002 to 2006, making it  the fastest negotiated human rights treaty.
...
The Convention follows the civil law tradition, with a preamble, in which the principle that "all human rights are universal, indivisible, interdependent and interrelated " of Vienna Declaration and Programme of Action is cited, followed by 50 articles. Unlike many UN covenants and conventions, it is not formally divided into parts.
Article 1 defines the purpose of the Convention:
to promote, protect and ensure the full and equal enjoyment of all human rights and fundamental freedoms by all persons with disabilities, and to promote respect for their inherent dignity
Articles 2 and 3 provide definitions and general principles including communication, reasonable accommodation and universal design.
Articles 4 - 32 define the rights of persons with disabilities and the obligations of states parties towards them. Many of these mirror rights affirmed in other UN conventions such as the International Covenant on Civil and Political Rights, International Covenant on Economic, Social and Cultural Rights or the Convention Against Torture, but with specific obligations ensuring that they can be fully realised by persons with disabilities.
Rights specific to this convention include the rights to accessibility including the information technology, the rights to live independently and be included in the community (Article 19), to personal mobility (article 20), habilitation and rehabilitation (Article 26), and to participation in political and public life, and cultural life, recreation and sport (Articles 29 and 30).
In addition, parties to the Convention must raise awareness of the human rights of persons with disabilities (Article 8), and ensure access to roads, buildings, and information (Article 9).
Articles 33 - 39 govern reporting and monitoring of the convention by national human rights institutions (Article 33) and Committee on the Rights of Persons with Disabilities (Article 34).
Articles 40 - 50 govern ratification, entry into force, and amendment of the Convention. Article 49 also requires that the Convention be available in accessible formats.</t>
  </si>
  <si>
    <t>http://www.emaproject.com/lib_view.html?id=pb00002522#p2|2|n</t>
  </si>
  <si>
    <t>less than 100</t>
  </si>
  <si>
    <t>Сельское население (% в РФ 2010)</t>
  </si>
  <si>
    <t xml:space="preserve">4 Lastly, the Preamble also draws attention to two issues that were not addressed further in the substantive provisions of the CRPD. Firstly, Preamble paragraph (p) notes concern about “the difficult conditions faced by persons with disabilities who are subject to multiple or aggravated forms of discrimination,” and it includes in its list of unacceptable bases of discrimination “indigenous or social origin.” Though the AHC discussed the possibility of including an article specifically addressing indigenous persons with disabilities, this proposal did not gain sufficient support for its inclusion in the final text. Thus, indigenous persons with disabilities are not accorded the same treatment in the text as other sub-population groups, such as women with disabilities and children with disabilities, who secured specific articles. That said indigenous disabled persons are certainly not excluded from the coverage of the CRPD, and the Preamble continues to serve as a reminder of the need to be attentive to issues faced by indigenous disabled persons.  </t>
  </si>
  <si>
    <t>Колониальная политика царизма на Камчатке и Чукотке в XVIII веке</t>
  </si>
  <si>
    <t>http://www.emaproject.com/lib_view.html?id=pb00002522#p2|4|n</t>
  </si>
  <si>
    <t>General Synopsis:
 * http://www.un.org/disabilities/default.asp?id=150
 * http://en.wikipedia.org/wiki/Convention_on_the_Rights_of_Persons_with_Disabilities
…
Indigenous Peoples:
 * http://siteresources.worldbank.org/SOCIALPROTECTION/Resources/SP-Discussion-papers/Disability-DP/0712.pdf</t>
  </si>
  <si>
    <t>http://www.un.org/disabilities/documents/convention/convoptprot-r.pdf</t>
  </si>
  <si>
    <t>archive</t>
  </si>
  <si>
    <t>The colonial policy of tsarism in Kamchatka and Chukotka in the XVIII century</t>
  </si>
  <si>
    <t>http://www.un.org/ru/documents/decl_conv/conventions/disability.shtml
..
http://www.un.org/disabilities/documents/convention/convoptprot-r.pdf</t>
  </si>
  <si>
    <t>http://www.britannica.com/EBchecked/topic/618067/Universal-Declaration-of-Human-Rights-UDHR</t>
  </si>
  <si>
    <t>yes/no</t>
  </si>
  <si>
    <t>Encyclopedia Britannica: Focus Matter</t>
  </si>
  <si>
    <t>Universal Declaration of Human Rights (UDHR)</t>
  </si>
  <si>
    <t>George J. Andreopoulos</t>
  </si>
  <si>
    <t>http://eur-lex.europa.eu/LexUriServ/LexUriServ.do?uri=CELEX:52002DC0291:EN:HTML</t>
  </si>
  <si>
    <t>organizational documents</t>
  </si>
  <si>
    <t>EurLex</t>
  </si>
  <si>
    <t xml:space="preserve">Report from the Commission to the Council - Review of progress of working with indigenous peoples </t>
  </si>
  <si>
    <t>A review of the European Union's progress in working with indigenous peoples</t>
  </si>
  <si>
    <t>http://www.ebrd.com/downloads/research/factsheets/russia.pdf</t>
  </si>
  <si>
    <t>russia.pdf</t>
  </si>
  <si>
    <t>European Bank of Reconstruction and Development</t>
  </si>
  <si>
    <t>Factsheets</t>
  </si>
  <si>
    <t xml:space="preserve">The European Bank for Reconstruction and Development </t>
  </si>
  <si>
    <t>http://www.ebrd.com/downloads/country/strategy/russia_l.pdf</t>
  </si>
  <si>
    <t>russia_l.pdf</t>
  </si>
  <si>
    <t>СТРАТЕГИЯ  ДЛЯ РОССИЙСКОЙ ФЕДЕРАЦИИ на 2009-2012 годы</t>
  </si>
  <si>
    <t>http://www.ebrd.com/downloads/research/guides/indp.pdf</t>
  </si>
  <si>
    <t>indp.pdf</t>
  </si>
  <si>
    <t>Indigenous Peoples Guidance Note</t>
  </si>
  <si>
    <t>EBRD Environment and Sustainability Department</t>
  </si>
  <si>
    <t>European Bank for Reconstruction and Development</t>
  </si>
  <si>
    <t>http://www.ebrd.com/downloads/research/guides/indpr.pdf</t>
  </si>
  <si>
    <t>24 Sep 2008
not formally confirmed or acceded</t>
  </si>
  <si>
    <t>indpr.pdf</t>
  </si>
  <si>
    <t>Optional Protocol to the Convention on the Rights of Persons with Disabilities.   New York, 13 December 2006</t>
  </si>
  <si>
    <t>Коренные народы: Пояснительные записки</t>
  </si>
  <si>
    <t>International Convention for the Protection of All Persons from Enforced Disappearance.   New York, 20 December 2006</t>
  </si>
  <si>
    <t>http://www.ebrd.com/downloads/research/guides/practice08.pdf</t>
  </si>
  <si>
    <t>practice08.pdf</t>
  </si>
  <si>
    <t>UN Declaration on the Rights of Indigenous Peoples (adopted 13 September 2007). UN Doc. A/61/PV.107.
UN General Assembly. Sixty-First Session. Official Records, 13 September 2007, 107th plenary meeting. UN Doc. A/61/PV.107.</t>
  </si>
  <si>
    <t>Family friendly working and the work-life balance</t>
  </si>
  <si>
    <t>Декларация Организации Объединенных Наций о правах коренных народов
Принята резолюцией 61/295 Генеральной Ассамблеи от 13 сентября 2007 года</t>
  </si>
  <si>
    <t>A/61/PV.107</t>
  </si>
  <si>
    <t>http://www.ebrd.com/downloads/country/strategy/russia.pdf</t>
  </si>
  <si>
    <t>russia (1).pdf</t>
  </si>
  <si>
    <t xml:space="preserve">Strategy for the Russian Federation 2009-2012 </t>
  </si>
  <si>
    <t>The United Nations Declaration on the Rights of Indigenous Peoples was adopted by the United Nations General Assembly during its 62nd session at UN Headquarters in New York City on 13 September 2007.
While as a General Assembly Declaration it is not a legally binding instrument under international law, according to a UN press release, it does "represent the dynamic development of international legal norms and it reflects the commitment of the UN's member states to move in certain directions"; the UN describes it as setting "an important standard for the treatment of indigenous peoples that will undoubtedly be a significant tool towards eliminating human rights violations against the planet's 370 million indigenous people and assisting them in combating discrimination and marginalisation."[1]</t>
  </si>
  <si>
    <t xml:space="preserve">The European Bank for Reconstruction and Development </t>
  </si>
  <si>
    <t>The UN Declaration on the Rights of Indigenous Peoples contains provisions concerning indigenous rights over land use, education, healthcare, and many other areas.
...
This is a record of the UN General Assembly meeting in which the Russian Federation abstained from ratifying the UN Declaration on the Rights of Indigenous People.</t>
  </si>
  <si>
    <t>http://www.ebrd.com/downloads/research/transition/assessments/russia.pdf</t>
  </si>
  <si>
    <t>General Synopsis:
 * http://en.wikipedia.org/wiki/Declaration_on_the_Rights_of_Indigenous_Peoples</t>
  </si>
  <si>
    <t>http://daccess-dds-ny.un.org/doc/UNDOC/GEN/N06/512/07/PDF/N0651207.pdf?OpenElement
...
http://www.un.org/News/Press/docs/2007/ga10612.doc.htm
…
http://www.un.org/esa/socdev/unpfii/documents/DRIPS_en.pdf</t>
  </si>
  <si>
    <t>russia (2).pdf</t>
  </si>
  <si>
    <t>http://www.un.org/esa/socdev/unpfii/documents/DRIPS_ru.pdf
..
http://www.un.org/ru/documents/decl_conv/declarations/indigenous_rights.shtml</t>
  </si>
  <si>
    <t>No</t>
  </si>
  <si>
    <t>Russia: Highlights of the past year</t>
  </si>
  <si>
    <t>Country Assessments /Russia / Transition Assessments</t>
  </si>
  <si>
    <t>Committee on the Elimination of All Forms of Racial Discrimination</t>
  </si>
  <si>
    <t>http://www.ebrd.com/downloads/country/strategy/russia_comments.pdf</t>
  </si>
  <si>
    <t>UN Committee on the Elimination of All Forms of Racial Discrimination. Concluding observations on the Russian Federation, 20 August, 2008, UN Doc. CERD/C/RUS/CO/19.</t>
  </si>
  <si>
    <t>russia_comments.pdf</t>
  </si>
  <si>
    <t>CERD/C/RUS/CO/19</t>
  </si>
  <si>
    <t>Strategy for the Russian Federation: Report on the Invitation to the Public to Comment</t>
  </si>
  <si>
    <t xml:space="preserve">The European Bank for Reconstruction and Development  </t>
  </si>
  <si>
    <t>The concluding oberservations include the CERD Committee's recommendation that Russia reinsert the concept of free-of-charge use of land by indigenous peoples into the revised Land Code and the Law on the Territories of Traditional Nature Use.</t>
  </si>
  <si>
    <t>http://ejil.oxfordjournals.org/content/16/5/879.full</t>
  </si>
  <si>
    <t>Population number (2010) </t>
  </si>
  <si>
    <t>European Journal of International Law</t>
  </si>
  <si>
    <t>Этническая принадлежность</t>
  </si>
  <si>
    <t>The Legal Effects of Resolutions of the UN Security Council and General Assembly in the Jurisprudence of the ICJ</t>
  </si>
  <si>
    <t>Marko Divac Öberg</t>
  </si>
  <si>
    <t>This article aims to extract from the jurisprudence of the International Court of Justice a basic theory of legal effects of unilateral instruments of international organizations in public international law</t>
  </si>
  <si>
    <t>http://eeas.europa.eu/human_rights/ip/docs/council_resolution1998_en.pdf</t>
  </si>
  <si>
    <t xml:space="preserve">В переписи 2010 г. не зафиксировано ни одного алюторца (в переписи 2002 г. было зафксировано 12 человек). </t>
  </si>
  <si>
    <t>council_resolution1998_en.pdf</t>
  </si>
  <si>
    <t>international resolution</t>
  </si>
  <si>
    <t>European Union</t>
  </si>
  <si>
    <t>COUNCIL RESOLUTION OF 30 NOVEMBER 1998
Indigenous peoples within the framework of the development cooperation of
the Community and the Member States</t>
  </si>
  <si>
    <t>http://www.facinghistory.org/introduction-universal-declaration-human-rights</t>
  </si>
  <si>
    <t>Facing History and Ourselves</t>
  </si>
  <si>
    <t>Introduction to the Universal Declaration of Human Rights</t>
  </si>
  <si>
    <t>http://www.facinghistory.org/udhr-timeline</t>
  </si>
  <si>
    <t>Universal Declaration of Human Rights Timeline</t>
  </si>
  <si>
    <t>http://www.fao.org/fileadmin/user_upload/nr/land_tenure/pdf/CIS_regional_assessment_RUS.pdf</t>
  </si>
  <si>
    <t>Optional Protocol to the International Covenant on Economic, Social and Cultural Rights.   New York, 10 December 2008</t>
  </si>
  <si>
    <t>CIS_regional_assessment_RUS.pdf</t>
  </si>
  <si>
    <t>FAO</t>
  </si>
  <si>
    <t>Добровольные руководящие принципы ФАО ответственного
управления системой пользования землёй и другими природными
ресурсами</t>
  </si>
  <si>
    <t>Optional Protocol to the Convention on the Rights of the Child on a communications procedure .   New York, 19 December 2011</t>
  </si>
  <si>
    <t>http://www.forestpeoples.org/sites/fpp/files/publication/2010/09/eirinternatwshoprussfedcaseengapr03.pdf</t>
  </si>
  <si>
    <t>Komi peoples formerly known as Komi-Izhemtsy, Izhma Komi (alt. name: Izvataz)</t>
  </si>
  <si>
    <t>eirinternatwshoprussfedcaseengapr03.pdf</t>
  </si>
  <si>
    <t>Этническая принадлежность
Финно-угорская группа народов</t>
  </si>
  <si>
    <t>Forest Peoples Programme</t>
  </si>
  <si>
    <t>Самодийская группа народов</t>
  </si>
  <si>
    <t xml:space="preserve">Russian Federation Case Study: World Bank Group Projects and  
the Indigenous Peoples of the North, Siberia and Far East of Russia </t>
  </si>
  <si>
    <t>Коми-ижемцы</t>
  </si>
  <si>
    <t>http://www.forestpeoples.org/sites/fpp/files/training/2009/10/WB_4-10_community_guide_illustrated_may07_low_res_eng.pdf</t>
  </si>
  <si>
    <t>north of the Komi Republic</t>
  </si>
  <si>
    <t>WB_4-10_community_guide_illustrated_may07_low_res_eng.pdf</t>
  </si>
  <si>
    <t>Федеральные законы</t>
  </si>
  <si>
    <t>Forest Peoples Programme (FPP)</t>
  </si>
  <si>
    <t>Indigenous Peoples and the World Bank:  A Community Guide to the  World Bank’s Indigenous  Peoples Policy (OP/BP 4.10)</t>
  </si>
  <si>
    <t>Финно-угорская группа народов</t>
  </si>
  <si>
    <t>Тюркская группа народов</t>
  </si>
  <si>
    <t>http://www.forestpeoples.org/sites/fpp/files/publication/2011/08/wbipsandparticipjul05eng.pdf</t>
  </si>
  <si>
    <t>Russian Federation</t>
  </si>
  <si>
    <t>wbipsandparticipjul05eng.pdf</t>
  </si>
  <si>
    <t>Indigenous Peoples and the World Bank: experiences with participation</t>
  </si>
  <si>
    <t>Tom Griffiths</t>
  </si>
  <si>
    <t>Тунгусо-маньчжурская группа народов</t>
  </si>
  <si>
    <t>Юкагирская группа</t>
  </si>
  <si>
    <t>Потомки от юкагиров, чукчей, русских</t>
  </si>
  <si>
    <t>Палеоазиатская группа народов</t>
  </si>
  <si>
    <t>Эскимосско-алеутская семья</t>
  </si>
  <si>
    <t>http://www.udhr.org/history/question.htm</t>
  </si>
  <si>
    <t>Council of Ministers decree (11 March 1991) 'On the State Programme for the Development of Economy and Culture of the Minority Peoples of the North 1991-5'</t>
  </si>
  <si>
    <t>О Государственной программе развития экономики и культуры малочисленных народов Севера в 1991-1995 годах. Постановление Совета Министров РСФСР от 11 марта 1991 г. N 145</t>
  </si>
  <si>
    <t>11 марта 1991 г. N 145</t>
  </si>
  <si>
    <t>Centrepiece of the Russian government policy.</t>
  </si>
  <si>
    <t>Franklin and Eleanor Roosevelt Institute's web site for the Universal Declaration of Human Rights</t>
  </si>
  <si>
    <t>Questions and Answers
The Universal Declaration of Human Rights</t>
  </si>
  <si>
    <t>World Directory of Minorities and Indigenous Peoples - Russian Federation : Overview. Updated August 2011. Available at: http://www.unhcr.org/refworld/country,,,COUNTRYPROF,RUS,,4954ce18c,0.html Copyright notice: © Minority Rights Group International. All rights reserved.</t>
  </si>
  <si>
    <t>state policy</t>
  </si>
  <si>
    <t>http://www.friends-partners.org/partners/fplegal/research/tutorial.htm</t>
  </si>
  <si>
    <t>Изолированная группа</t>
  </si>
  <si>
    <t>Тунгусо-маньчжурская группа</t>
  </si>
  <si>
    <t>friends-partners.org</t>
  </si>
  <si>
    <t>Koryaks*</t>
  </si>
  <si>
    <t>Legal Research In Russian Law</t>
  </si>
  <si>
    <t>Палеоазиатская группа народов: этнографическая группа коряков</t>
  </si>
  <si>
    <t>Камчатский край, Чукотский автономный округ, Магаданская область</t>
  </si>
  <si>
    <t>federal / national</t>
  </si>
  <si>
    <t>http://www.galdu.org/web/index.php?odas=5756&amp;giella1=eng</t>
  </si>
  <si>
    <t>Gáldu</t>
  </si>
  <si>
    <t>UNPFII 2012 with Discussion on Indigenous Peoples in Central, Eastern Europe, Russian Federation, Central Asia and Transcaucasia</t>
  </si>
  <si>
    <t>IPO</t>
  </si>
  <si>
    <t>Koryak Autonomous Okrug, Kamchatka regions, Chukotka Autonomous Okrug, Magadan region</t>
  </si>
  <si>
    <t>http://www.galdu.org/web/index.php?giella1=eng</t>
  </si>
  <si>
    <t>Камчатский  край,  Чукотский  автономный  округ, Магаданская область</t>
  </si>
  <si>
    <t>Kamchatka Krai, Chukotka Autonomous Okrug, Magadan Oblast</t>
  </si>
  <si>
    <t>Корякский автономный округ, районы Камчатской области, Чукотский автономный округ, Магаданская область</t>
  </si>
  <si>
    <t>Koryakskiy AO, Kamchatskaya O, Chukotskiy AO, Magadanskaya O</t>
  </si>
  <si>
    <t>IPO website home</t>
  </si>
  <si>
    <t>Kumandins</t>
  </si>
  <si>
    <t>Gáldu: Resource Centre for the Rights of Indigenous Peoples</t>
  </si>
  <si>
    <t>The Constitution of the Russian Federation (adopted 12 December 1993, entered into force 25 December 1993)</t>
  </si>
  <si>
    <t>Алтайский край, Республика Алтай, Кемеровская область</t>
  </si>
  <si>
    <t>http://www.thegef.org/gef/sites/thegef.org/files/documents/C.42_Inf.03_Principles_and_Guidelines_for_Engagement_with_Indigenous_Peoples.pdf</t>
  </si>
  <si>
    <t>Southern Siberia</t>
  </si>
  <si>
    <t>Конституция Российской Федерации</t>
  </si>
  <si>
    <t>Altai, Altai Republic, Kemerovo region</t>
  </si>
  <si>
    <t>Altai Krai, Altai Republic, Kemerovo Oblast</t>
  </si>
  <si>
    <t>C.42_Inf.03_Principles_and_Guidelines_for_Engagement_with_Indigenous_Peoples.pdf</t>
  </si>
  <si>
    <t>Global Environment Facility (GEF)</t>
  </si>
  <si>
    <t>Under article 69, the Russian Federation guarantees the rights of indigenous peoples in compliance with the universally recognised principles and norms of international law and treaties concluded by the Russian Federation. In practice, Russian Federation treaties are given more creedance than international law.</t>
  </si>
  <si>
    <t xml:space="preserve">Principles and Guidelines for Engagement with Indigenous Peoples </t>
  </si>
  <si>
    <t>Altayskiy Kray, R Altay, Kemerovskaya O</t>
  </si>
  <si>
    <t>Субэтническая группа алтайцев</t>
  </si>
  <si>
    <t>Национальный язык</t>
  </si>
  <si>
    <t>Саамский; main dialect on Kola Peninsula: Kildin </t>
  </si>
  <si>
    <t>National language: </t>
  </si>
  <si>
    <t>http://www.unhcr.org/refworld/docid/3ae6b59f4.html
…
http://government.ru/eng/gov/base/54.html
…
http://www.constitution.ru/</t>
  </si>
  <si>
    <t>Mansi*</t>
  </si>
  <si>
    <t>Saami; main dialect on Kola Peninsula: Kildin </t>
  </si>
  <si>
    <t xml:space="preserve">Nenets; phonetically distinct dialects </t>
  </si>
  <si>
    <t>State Duma</t>
  </si>
  <si>
    <t>Ханты-Мансийский автономный округ, районы Тюменской области,  Свердловская  область, Республика Коми</t>
  </si>
  <si>
    <t xml:space="preserve">Enets; Tundra dialect: Khantay; Taiga dialect: Karasin. Also wide-spread:  Nenets </t>
  </si>
  <si>
    <t>Ненецкий язык; phonetically distinct dialects (диалекты)</t>
  </si>
  <si>
    <t>Khanty-Mansi Autonomous District, Tyumen Regions, Sverdlovsk Oblast, Komi Republic</t>
  </si>
  <si>
    <t>Энецкий
северный диалект – хантайский
южный – карасинский
Широко распространен ненецкий язык</t>
  </si>
  <si>
    <t>Нганасанский
запад. диалект: Авамский
восточ. диалект: Вадеевский</t>
  </si>
  <si>
    <t>Ханты-Мансийский автономный округ, районы Тюменской области, Свердловская область, Республика Коми</t>
  </si>
  <si>
    <t>The Civil Code of the Russian Federation, Part I.
30 November 1994</t>
  </si>
  <si>
    <t>Хантыйский с несколькими диалектами, трудными для взаимопонимания</t>
  </si>
  <si>
    <t>Khanty–Mansi Autonomous Okrug, Tyumen Oblast, Sverdlovsk Oblast, Komi Republic</t>
  </si>
  <si>
    <t>Khanty-Mansiyskiy AO, Tyumenskaya O, Sverdlovskaya O, R Komi</t>
  </si>
  <si>
    <t>Nganasan; Western dialect: Avam; Eastern dialect: Vadeyev </t>
  </si>
  <si>
    <t>Khant, several dialects with difficult mutual understanding </t>
  </si>
  <si>
    <t>Nagaybaki</t>
  </si>
  <si>
    <t xml:space="preserve">Dolgan  (a dialect of the Yakut language) </t>
  </si>
  <si>
    <t>Нагайбаки</t>
  </si>
  <si>
    <t xml:space="preserve">Evenk; main dialects: Northern (Khakayuschi) and southern (Sekayuschi) </t>
  </si>
  <si>
    <t>Челябинская область</t>
  </si>
  <si>
    <t>Chelyabinsk region</t>
  </si>
  <si>
    <t xml:space="preserve">Even: western, central and eastern dialect groups; writing based on Olsk dialect; also wide-spread: Yakut </t>
  </si>
  <si>
    <t xml:space="preserve">Yukagir; subdivided into tundra (Nizhnekolymsk) a. taiga (Verkhnekolymsk) dialects also wide-spread: Yakut, Chukchi, Even </t>
  </si>
  <si>
    <t xml:space="preserve">Yukagir dialect (extinct); Chuvans speak today Chukchi and Russian </t>
  </si>
  <si>
    <t>Nanais*</t>
  </si>
  <si>
    <t>Chukchi </t>
  </si>
  <si>
    <t xml:space="preserve">Siberian Yupik-tut, 3 dialects: N: Navukagmit, S: Ungazigmit, Sirenigmit (in Sireniki) </t>
  </si>
  <si>
    <t>Aleut</t>
  </si>
  <si>
    <t>Хабаровский край, Приморский край, Сахалинская область</t>
  </si>
  <si>
    <t>Far East</t>
  </si>
  <si>
    <t xml:space="preserve">Koryak, 9 dialects, of which 2 (Alyutor, Kerek) are considered as independent languages </t>
  </si>
  <si>
    <t>Khabarovsk Territory, Maritime Territory, Sakhalin Region</t>
  </si>
  <si>
    <t xml:space="preserve">Itelman, two dialects </t>
  </si>
  <si>
    <t xml:space="preserve">Mansi </t>
  </si>
  <si>
    <t xml:space="preserve">Selkup, several distinct dialects with limited mutual understanding </t>
  </si>
  <si>
    <t>Khabarovsk Krai, Primorsky Krai, Sakhalin Oblast</t>
  </si>
  <si>
    <t xml:space="preserve">Ket; two main dialects, Symskiy and Imbatskiy; Ket is the only language of the Ket Assan language group which is still in use </t>
  </si>
  <si>
    <t>Гражданский кодекс Российской Федерации (ГК РФ)
Часть 1
от 30.11.1994 N 51-ФЗ</t>
  </si>
  <si>
    <t>Khabarovskiy Kray, Primorskiy Kray, Sakhalinskaya O</t>
  </si>
  <si>
    <t>30.11.1994 N 51-ФЗ</t>
  </si>
  <si>
    <t>Washington, D.C.</t>
  </si>
  <si>
    <t>Nganasans*</t>
  </si>
  <si>
    <t>http://www.globalissues.org/article/693/rights-of-indigenous-people</t>
  </si>
  <si>
    <t>Долганский, диалект якутского языка</t>
  </si>
  <si>
    <t>Эвенкийский, главные диалекты: северный и южный</t>
  </si>
  <si>
    <t>Эвенский, диалекты западных, центральных и восточных групп, письменность на основе ольского диалекта. Широко используется якутский язык</t>
  </si>
  <si>
    <t>Only the owner or another legitimate possessor has the right to require in court that all violations of his right be eliminated. This code has been used to deny the ability of indigenous people to prevent private companies from using traditionally indigenous land which is actually owned by the State.</t>
  </si>
  <si>
    <t>Юкагирский с диалектами тундровых (Нижнеколымск) и таежных (Верхнеколымск).
Широко применяется якутский, чукотский, эвенский языки.</t>
  </si>
  <si>
    <t>Taimyr (Dolgan-Nenets) Autonomous District, the areas of Krasnoyarsk Territory</t>
  </si>
  <si>
    <t>Global Issues: Social, Political, Economic and Environmental Issues That Affect Us All</t>
  </si>
  <si>
    <t>Юкагирский диалект (вымирающий);
сейчас чукотский, русский</t>
  </si>
  <si>
    <t>Rights of Indigenous People</t>
  </si>
  <si>
    <t>Чукотский</t>
  </si>
  <si>
    <t xml:space="preserve">Эскимосский, диалекты: навукагмит, унказигмит, сиренигмитt (in Sireniki) </t>
  </si>
  <si>
    <t>http://government.ru/eng/gov/base/54.html</t>
  </si>
  <si>
    <t>Алеутский, диалект аттуанский</t>
  </si>
  <si>
    <t>Корякский, 9 диалектов, 2 из которых (алюторский и керекский
Считаются самостоятельными) [considered as independent languages ]</t>
  </si>
  <si>
    <t>russian law</t>
  </si>
  <si>
    <t xml:space="preserve">Ительменский, two dialects </t>
  </si>
  <si>
    <t>Селькупский с несколькими диалектами, сложными для взаимопонимания</t>
  </si>
  <si>
    <t xml:space="preserve">Nivkhi; 3 dialects: Amurian, Eastern-Sakhalinian, Northern Sakhalinian </t>
  </si>
  <si>
    <t xml:space="preserve">Negidal; 2 dialects, ‘lower Amgun’ and ‘upper Amgun’ Negidal </t>
  </si>
  <si>
    <t xml:space="preserve">Кетский с двумя диалектами: сымский и имбатски; Ket is the only language of the Ket Assan language group which is still in use </t>
  </si>
  <si>
    <t>State Duma (adopted)
Council of the Russian Federation (approved)</t>
  </si>
  <si>
    <t>Нивхский, диалекты: амурский, восточно-сахалинский, северо-сахалинский</t>
  </si>
  <si>
    <t xml:space="preserve">Ulchi, close to Nanai language, by some regarded as a Nanai dialect </t>
  </si>
  <si>
    <t>Oroki</t>
  </si>
  <si>
    <t>Негидальский, два диалекта: низовской и верховской</t>
  </si>
  <si>
    <t>Nanai. 2 dialects: Upper and Lower Amur</t>
  </si>
  <si>
    <t>Ульчский, близок к нанайскому, часть спец-в считают диалектом нанайского языка</t>
  </si>
  <si>
    <t>Federal Law On National and Cultural Autonomy.</t>
  </si>
  <si>
    <t>Орокский</t>
  </si>
  <si>
    <t>Нанайский, два диалекта: низовых и верховых нанайцев</t>
  </si>
  <si>
    <t>Орочский</t>
  </si>
  <si>
    <t>Российская Федерация
Федеральный Закон 
О Национально-Культурной Автономии
17 июня 1996 года N 74-ФЗ
Принят
Государственной Думой
22 мая 1996 года
Одобрен
Советом Федерации
5 июня 1996 года</t>
  </si>
  <si>
    <t>Удэгейский, 3 диалекта</t>
  </si>
  <si>
    <t>17 июня 1996 года N 74-ФЗ</t>
  </si>
  <si>
    <t>Government of the Russian Federation</t>
  </si>
  <si>
    <t>Вепский язык. Диалекты: северный (шелтозерский, юго-западное побережье Онежского оз.), средний (С.-В. Ленинградской обл., Бабаевский р-н Вологодской обл.), южный (ефимовский, Бокситогорский р-н Ленинградской о.)</t>
  </si>
  <si>
    <t>According to the federal statute on national and cultural autonomy, national and cultural autonomies have the right to set up educational and scientific establishments.</t>
  </si>
  <si>
    <t>Constitution of the Russian Federation</t>
  </si>
  <si>
    <t>Тофаларский</t>
  </si>
  <si>
    <t>http://www.regione.taa.it/biblioteca/minoranze/russia3.pdf
..
http://base.garant.ru/135765/</t>
  </si>
  <si>
    <t>Чулымско-тюркский. Диалекты: нижнечулымский, среднечулымский</t>
  </si>
  <si>
    <t>Шорский.
Диалекты: мрасский, кондомский</t>
  </si>
  <si>
    <t>Алтайский язык, южный диалект</t>
  </si>
  <si>
    <t>http://government.ru/gov/base/54.html</t>
  </si>
  <si>
    <t>Таймырский (Долгано-Ненецкий) автономный округ, районы Красноярского края</t>
  </si>
  <si>
    <t>Тувинский язык.
Диалект: северо-восточны</t>
  </si>
  <si>
    <t>Taymyrskiy AO, Krasnoyarskiy Kray</t>
  </si>
  <si>
    <t>Алюторский</t>
  </si>
  <si>
    <t>Керекский</t>
  </si>
  <si>
    <t>Родной язык: утрачен. В настоящее время – бурятский диалектный</t>
  </si>
  <si>
    <t>Udege. 3 dialects.</t>
  </si>
  <si>
    <t>Один из говоров северного диалекта китайского языка. Утрачен</t>
  </si>
  <si>
    <t>Vepsan. Dialects: Northern (Sheltozerskiy; SW coast of Lake Onega), Middle (NE Leningradskaya Obl. and Babayevskiy District of Vologodskaya oblast), Southern (Yefimovskiy; Boksitogorskiy District of Leningradskaya Obl.)</t>
  </si>
  <si>
    <t>The Constitutional Court of Russian Federation. On the inadmissibility of the inquiry of Duma of the Chukotka Autonomous Okrug concerning the interpretation of Article 69 of the Constitution of the Russian Federation, 1996, No.106-О.</t>
  </si>
  <si>
    <t>Определение Конституционного Суда РФ от 26 декабря 1996 г. N 106-О "Об отказе в принятии к рассмотрению запроса Думы Чукотского автономного округа о толковании статьи 69 Конституции Российской Федерации"</t>
  </si>
  <si>
    <t>1996, No.106-О</t>
  </si>
  <si>
    <t>Negidals*</t>
  </si>
  <si>
    <t>http://www.gcc.ca/pdf/INT000000019.pdf</t>
  </si>
  <si>
    <t>Tofa</t>
  </si>
  <si>
    <t>Chulym-Turkish. Dialects: Lower and Central Chulym</t>
  </si>
  <si>
    <t>Shor. Dialects: Mras, Kondoma</t>
  </si>
  <si>
    <t>Altay, southern dialect</t>
  </si>
  <si>
    <t>INT000000019.pdf</t>
  </si>
  <si>
    <t>Tuvinian, northeastern dialect</t>
  </si>
  <si>
    <t>Alyutor</t>
  </si>
  <si>
    <t>Kerek</t>
  </si>
  <si>
    <t>Grand Council of the Crees</t>
  </si>
  <si>
    <t>ESSENTIAL VALUES OF AN INDIGENOUS RIGHTS DECLARATION</t>
  </si>
  <si>
    <t>The original Turkic language has vanished. Today they speak a Buryat dialect.</t>
  </si>
  <si>
    <t>First Peoples Human Rights Coalition</t>
  </si>
  <si>
    <t>Tunguso-Manchurian group </t>
  </si>
  <si>
    <t>Родной язык: кумандинский</t>
  </si>
  <si>
    <t>http://www.grida.no/about/staff.aspx?id=13</t>
  </si>
  <si>
    <t>Affiliation of national language: </t>
  </si>
  <si>
    <t>Uralic-Yukagiran family, Finno-Ugric group, Finnic subgroup </t>
  </si>
  <si>
    <t xml:space="preserve">Uralic-Yukagiran family, Samodic group </t>
  </si>
  <si>
    <t>Хабаровский край</t>
  </si>
  <si>
    <t>GRID - Arendal: UNEP</t>
  </si>
  <si>
    <t>Современный родной язык русский. Но еще в середине ХХ века камчадалы говорили на особых говорах русского языка, называемого камчадальским, который представлял собой смесь северорусского говора русского языка и языков местного коренного населения. Благодаря обучению в школах на литературном русском языке и поголовной грамотности камчадальский говор постепенно утратился, им владеют в настоящее время лишь глубокие старики.</t>
  </si>
  <si>
    <t>Khabarovsk Territory</t>
  </si>
  <si>
    <t>Staff List: Johansen, Kathren Ivsett</t>
  </si>
  <si>
    <t>Теленгиты говорят на одном из южных диалектов алтайского языка тюркской ветви алтайской языковой семьи.</t>
  </si>
  <si>
    <t>Khabarovsk Krai</t>
  </si>
  <si>
    <t>Родной язык утрачен. В настоящее время небольшая часть населения говорит на алтайском языке. Язык общения преимущественно русский. До сих пор нет своего тубаларского словаря, не ведутся уроки по изучению тубаларского языка.</t>
  </si>
  <si>
    <t>Uralic-Yukagiran family, Finno-Ugric group, Ugric subgroup </t>
  </si>
  <si>
    <t xml:space="preserve">Altaic family, Turkic group </t>
  </si>
  <si>
    <t>Принадлежн. к языковой семье</t>
  </si>
  <si>
    <t>Khabarovskiy Kray</t>
  </si>
  <si>
    <t xml:space="preserve">Altaic family, Tungus-Manchurian group </t>
  </si>
  <si>
    <t>Уральская семья, финно-угорская группа</t>
  </si>
  <si>
    <t xml:space="preserve">Uralic-Yukagiran family, Yukagiran group </t>
  </si>
  <si>
    <t>see Yukagirs and Chukchi</t>
  </si>
  <si>
    <t xml:space="preserve">Chukotko-Kamchatkan family (Palaeo-Asiatic) </t>
  </si>
  <si>
    <t>Eskimo-Aleutian family, Eskimoic group </t>
  </si>
  <si>
    <t xml:space="preserve">Eskimo-Aleutian family </t>
  </si>
  <si>
    <t>Federal Law of 30.04.1999 N 82-FZ "On the Guarantees of the Rights of Indigenous Peoples of the Russian Federation"</t>
  </si>
  <si>
    <t>Chukotko-Kamchatkan family (Palaeo-Asiatic)</t>
  </si>
  <si>
    <t>http://sakha.gov.ru/sites/default/files/12/files/%D1%84%D0%B7-82.rtf","Федеральный закон от 30.04.1999 N 82-ФЗ " гарантияхправкоренныхмалочисленныхнародовРоссийскойФедерации</t>
  </si>
  <si>
    <t>Uralic-Yukagiran family, Finno-Ugric group, Ugric subgroup</t>
  </si>
  <si>
    <t>30.04.1999 N 82-ФЗ </t>
  </si>
  <si>
    <t>Uralic-Yukagiran family, Samodic group</t>
  </si>
  <si>
    <t>Уральская семья, самодийская группа</t>
  </si>
  <si>
    <t>Уральская языковая семья, финно-угорская группа</t>
  </si>
  <si>
    <t>Алтайская семья, тюркская группа</t>
  </si>
  <si>
    <t>Nenets*</t>
  </si>
  <si>
    <t>contact info</t>
  </si>
  <si>
    <t>http://www.grida.no/graphicslib/collection/arctic-conservation-collection</t>
  </si>
  <si>
    <t>Ямало-Ненецкий автономный округ, Ненецкий автономный округ, районы  Архангельской области, Красноярский край, Ханты-Мансийский автономный округ,  Республика Коми </t>
  </si>
  <si>
    <t>This Federal Law guarantees the traditional rights of sparsely distributed indigenous peoples to protect their natural habitats, traditional ways of life, economic activities and fishing and hunting rights. An ethnic community with fewer than 50,000 persons living on ancestral land and maintaining traditional ways of life and community management shall be considered a sparsely distributed indigenous peoples. The Government shall validate a common national register of these indigenous communities, and federal executive bodies shall implement federal and regional programmes to protect their traditional rights regarding land tenure, traditional community management of natural resources, and land surveys and monitoring.
...
Established a wide range of rights for numerically small peoples.  
..
Affirms that indigenous people may set up territorial self-government bodies in places of compact settlement, form communities and other organizations, and have courts consider their customary laws provided these are not contradicted by federal or regional legislation.
...
This law defines indigenous peoples in Russia as: peoples the total number of each type of which amounts to less than 50 000 and who inhabit their ancestral homelands, preserving their traditional life styles, management and crafts and who perceive themselves as belonging to separate ethnic communities. It also mentions the right of indigenous individuals to gratuitous use of lands for their traditional activities, although implementation of this right is facing a number of obstacles, mainly because the right to gratuitous use of land has been eliminated from The Land Code of the Russian Federation (2001). For to this reason, many court cases are lost by indigenous peoples.
...
One of three framework laws for federal legal protection and promotion of the rights of indigenous peoples.  Established a wide range of rights for numerically small peoples.</t>
  </si>
  <si>
    <t>Yamalo-Nenets Autonomous Area, the Nenets Autonomous District, the area of ​​the Arkhangelsk region, Taimyr (Dolgan-Nenets) Autonomous Okrug, Khanty-Mansi Autonomous Okrug, the Komi Republic</t>
  </si>
  <si>
    <t>Алтайская семья, тунгусо-маньчжурская группа</t>
  </si>
  <si>
    <t>Ямало-Ненецкий автономный округ, Ненецкий автономный округ, районы Архангельской области, Красноярский край,  Ханты-Мансийский  автономный  округ, Республика Коми</t>
  </si>
  <si>
    <t>GRID-Arendal: Global Resource Information Database (GRID) s an office in the United Nations Environment Programme (UNEP)</t>
  </si>
  <si>
    <t>Collection: Arctic conservation collection</t>
  </si>
  <si>
    <t>http://www.ecolex.org/ecolex/ledge/view/RecordDetails;DIDPFDSIjsessionid=996D7F42115AA73B5E7E4527A92FA464?id=LEX-FAOC079128&amp;index=documents
…
...
World Directory of Minorities and Indigenous Peoples - Russian Federation : Overview. Updated August 2011. Available at: http://www.unhcr.org/refworld/country,,,COUNTRYPROF,RUS,,4954ce18c,0.html Copyright notice: © Minority Rights Group International. All rights reserved.
...
United Nations. 2010. “Report of the Special Rapporteur on the situation of human rights and fundamental freedoms of indigenous people, James Anaya” (UN Report on Russia, PDF</t>
  </si>
  <si>
    <t>Yamalo-Nenets Autonomous Okrug, Krasnoyarsk Krai, Khanty–Mansi Autonomous Okrug, Arkhangelsk Oblast, Komi Republic</t>
  </si>
  <si>
    <t>Isolated; by some scientists assigned to the Palaeo-Asiatic languages in a wider sense; historical: Ket-Assan</t>
  </si>
  <si>
    <t>Ямало-Ненецкий автономный округ, Ненецкий автономный округ, районы Архангельской области, Таймырский (Долгано-Ненецкий) автономный округ, Ханты-Мансийский автономный округ, Республика Коми</t>
  </si>
  <si>
    <t>Yamalo-Nenetskiy AO, Nenetskiy AO, Arkhangelskaya O, Taymyrskiy AO, Khanty-Mansiyskiy AO, R Komi</t>
  </si>
  <si>
    <t>Isolated; by some scientists assigned to the Palaeo-Asiatic languages in a wider sense</t>
  </si>
  <si>
    <t>Altaic family, Tungus-Manchurian group</t>
  </si>
  <si>
    <t>Nivkhi*</t>
  </si>
  <si>
    <t>state policy:
State Duma;
Federation Council</t>
  </si>
  <si>
    <t>Хабаровский край, Сахалинская область</t>
  </si>
  <si>
    <t>Uralic-Yukagiran family, Finno-Ugric group, Finnic subgroup</t>
  </si>
  <si>
    <t>http://www.grida.no/graphicslib/collection/protecting-arctic-biodiversity</t>
  </si>
  <si>
    <t>Khabarovsk Krai, Sakhalin Region</t>
  </si>
  <si>
    <t>Уральская семья, юкагирская группа</t>
  </si>
  <si>
    <t>Уральская семья, юкагирская группа; чукотско-камчатская семья</t>
  </si>
  <si>
    <t>Khabarovsk Krai, Sakhalin Oblast</t>
  </si>
  <si>
    <t>Чукотско-камчатская семья</t>
  </si>
  <si>
    <t>Khabarovskiy Kray, Sakhalinskaya O</t>
  </si>
  <si>
    <t>Altaic family, Turkic group</t>
  </si>
  <si>
    <t>VERIFY: The guarantees set out in the federal legislation include both group and individual rights of indigenous peoples to free-of-charge use of land and renewable natural resources in the territories which they have traditionally occupied and where they engage in traditional economic activities; the rights to establish self-government bodies in places of compact settlement and to form communities and other organizations; the right to reform their educational institutions according to their traditional way of life; the right to receive compensation for damage to their traditional environment due to industrial activities; the right to have courts consider customary law in as far as it does not contradict federal or regional legislation; and other entitlements. However, while the guarantees set out in these federal laws are substantial, there has been widespread criticism of the lack of their effective implementation.</t>
  </si>
  <si>
    <t>Oroki* (Ulta)</t>
  </si>
  <si>
    <t>Chukotko-Kamchatkan (Palaeo-Asiatic) family</t>
  </si>
  <si>
    <t>Ороки (ульта)</t>
  </si>
  <si>
    <t>Сахалинская область</t>
  </si>
  <si>
    <t xml:space="preserve">Federal Law On General Principles of Organization the of Obshchina of Numerically-small Indigenous Peoples of the North, Siberia and the Far East of the Russian Federation [20 July 2000, № 104-ФЗ]  </t>
  </si>
  <si>
    <t>Чукотско-камчатская семья (Palaeo-Asiatic)</t>
  </si>
  <si>
    <t>Sakhalin Region</t>
  </si>
  <si>
    <t>Федеральный закон от 20.07.2000 N 104-ФЗ "Об общих принципах организации общин коренных малочисленных народов Севера, Сибири и Дальнего Востока Российской Федерации"</t>
  </si>
  <si>
    <t>20 июля 2000 г. N 104-ФЗ</t>
  </si>
  <si>
    <t>Collection: Protecting Arctic Biodiversity</t>
  </si>
  <si>
    <t>Изолированный язык; by some scientists assigned to the Palaeo-Asiatic languages in a wider sense; historical: Ket-Assan</t>
  </si>
  <si>
    <t>Изолированный язык</t>
  </si>
  <si>
    <t>Алтайская языковая семья, тунгусо-маньчжурская группа</t>
  </si>
  <si>
    <t>http://gumilevica.kulichki.net/IKP/ipk141.htm</t>
  </si>
  <si>
    <t>IP context - sustainable development</t>
  </si>
  <si>
    <t>gumilevica.kulichki.net</t>
  </si>
  <si>
    <t>Уральско-юкагирская семья, финно-угорская группаp</t>
  </si>
  <si>
    <t>Глава IV: МАЛОЧИСЛЕННЫЕ НАРОДЫ СЕВЕРА РОССИИ: ЭТНОДЕМОГРАФИЧЕСКИЕ ПРИНЦИПЫ ДОСТИЖЕНИЯ УСТОЙЧИВОГО РАЗВИТИЯ</t>
  </si>
  <si>
    <t>The present Law establishes general principles of organization and activity of the communities of scanty indigenous population of the North, of the Siberia and of the Far North of the Russian Federation, created for the purpose of the primordial habitats, traditional way of life, rights and legal interests of indigenous scanty population, as well as community management and state guarantees of its implementation. The document consists of 24 Articles. Article 1 introduces the main concepts. Article 2 specifies relations regulated by the present Law. Article 3 defines the sphere of action of the present Law. Article 4 regards the Russian legislation on indigenous scanty population. Article 5 deals with the principles of organization of the communities of scanty population. Article 6 regards restriction of activity of the communities of scanty population. Article 7 regards relationship between the communities of scanty population and state executive bodies and local self-government. Article 8 regards organization of communities of scanty population. Article 9 regards constituent assembly of a community of scanty population. Article 10 regards statute of a community of scanty population. Article 11 regards community membership. Article 12 establishes rights of a community of scanty population. Article 13 establishes duties of the members of community. Article 14 regards general meeting of a community. Article 15 regards board of administration of a community. Article 16 establishes plenary powers of the president of board of administration of a community. Article 17 regards property of a community. Article 18 regards privileges conceded to a community. Article 19 regards activity of a community of scanty population in the sphere of education and culture. Article 20 regards associations of communities of scanty population. Article 21 regards reorganization of communities of scanty population and associations of communities. Article 22 regards liquidation of communities and associations of communities. Article 23 regards appeals against state executive bodies and local self-government. Article 24 lays down final provisions.
...
One of three framework laws for federal legal protection and promotion of the rights of indigenous peoples.
...
 General principles of organization of obshchinas of indigenous numerically small peoples of the North, Siberia and the Far East of the Russian Federation.
...
Specifies the formation of “obshchina”, or clan community, “created for the goals of defending their age-old surroundings, and the maintenance and development of traditional ways of life, economy, trades and culture”. Obshchinas may group together a single family, a few families, or a whole village, and are entitled to receive use rights for allotments of land parcels, and quotas for fishing and hunting, accommodating their traditional practices.</t>
  </si>
  <si>
    <t>http://www.nyulawglobal.org/globalex/russia_legal_research1.htm</t>
  </si>
  <si>
    <t>Чукотско-камчатская языковая семья (Palaeo-Asiatic)</t>
  </si>
  <si>
    <t>Алтайская языковая семья, уйгуро-огузская группа, уйгуро-тукюйская подгруппа</t>
  </si>
  <si>
    <t>http://www.ecolex.org/ecolex/ledge/view/RecordDetails;DIDPFDSIjsessionid=996D7F42115AA73B5E7E4527A92FA464?id=LEX-FAOC044768&amp;index=documents
…
...
United Nations. 2010. “Report of the Special Rapporteur on the situation of human rights and fundamental freedoms of indigenous people, James Anaya” (UN Report on Russia, PDF)</t>
  </si>
  <si>
    <t>Sakhalin Oblast</t>
  </si>
  <si>
    <t xml:space="preserve">A northern Chinese dialect. Vanished. </t>
  </si>
  <si>
    <t>Oroki*</t>
  </si>
  <si>
    <t>Sakhalinskaya O</t>
  </si>
  <si>
    <t>Hauser Global Law School Program</t>
  </si>
  <si>
    <t>Алтайская языковая семья, кыпчакская группа</t>
  </si>
  <si>
    <t>UPDATE: A Guide to Legal Research in Russia</t>
  </si>
  <si>
    <t>http://indigenouspeoplesissues.com/index.php?option=com_content&amp;view=article&amp;id=2521%3Aun-special-rapporteur-met-with-russian-association-of-indigenous-peoples-of-the-north-representatives&amp;catid=56%3Aeurope-indigenous-peoples&amp;Itemid=78&amp;lang=en</t>
  </si>
  <si>
    <t>IP context - Russia</t>
  </si>
  <si>
    <t>Altaic family , Ugro-Oguzian group , Uiguro-Tukyuian  subgroup</t>
  </si>
  <si>
    <t>Indigenous Peoples Issues &amp; Resources</t>
  </si>
  <si>
    <t>Altaic family, Turkic (Kypchak = Northeastern Turkic) group</t>
  </si>
  <si>
    <t>Altaic family, Turkic (Uigro-oguzsk) group, Khakas subgroup</t>
  </si>
  <si>
    <t>Status of national language (1989): </t>
  </si>
  <si>
    <t>Mother tongue: 42.0%; speaking fluently: 49.0%</t>
  </si>
  <si>
    <t>Алтайская языковая семья, уйгуро-огузская группа тюркских языков, хакасская подгруппа</t>
  </si>
  <si>
    <t>Mother tongue: 77.7%; speaking fluently: 79.3%</t>
  </si>
  <si>
    <t>Mother tongue: 46.5%; speaking fluently: 53.4%</t>
  </si>
  <si>
    <t>Статус национал. языка (1989)</t>
  </si>
  <si>
    <t>Mother tongue: 83.4%; speaking fluently: 85.9%</t>
  </si>
  <si>
    <t>Mother tongue: 60.8%; speaking fluently: 62.9%</t>
  </si>
  <si>
    <t>Родной язык: 42% 
Свободно владеют: 49%</t>
  </si>
  <si>
    <t>Mother tongue: 84.0%; speaking fluently: 85.4%</t>
  </si>
  <si>
    <t>Родной язык: 77,7%
Свободно владеют: 79,3%</t>
  </si>
  <si>
    <t>Mother tongue: 30,3%; speaking fluently: 32,8%</t>
  </si>
  <si>
    <t>Родной язык: 46,5%
Свободно владеют: 53,4%</t>
  </si>
  <si>
    <t>Родной язык: 83,4%
Свободно владеют: 85,9%</t>
  </si>
  <si>
    <t>Родной язык: 60,8%
Свободно владеют: 62,9%</t>
  </si>
  <si>
    <t>Родной язык: 84,0%
Свободно владеют: 85,4%</t>
  </si>
  <si>
    <t>Родной язык: 30,3%
Свободно владеют: 32,8%</t>
  </si>
  <si>
    <t>Родной язык: 43,8%
Свободно владеют: 46,0%</t>
  </si>
  <si>
    <t>Родной язык: 32,0%
Свободно владеют: 35,7%</t>
  </si>
  <si>
    <t>Чукотский язык как родной: 18,5%
Свободно владеют: 22,3%</t>
  </si>
  <si>
    <t>Mother tongue: 43.8%; speaking fluently: 46,0%</t>
  </si>
  <si>
    <t>Родной язык: 70,4%
Свободно владеют: 73,9%</t>
  </si>
  <si>
    <t>Mother tongue: 32.0%; speaking fluently: 35.7%</t>
  </si>
  <si>
    <t>Родной язык: 51,6%
Свободно владеют: 54,8%</t>
  </si>
  <si>
    <t>Родной язык: 25,3%
Свободно владеют: 29,5%</t>
  </si>
  <si>
    <t>Родной язык: 52,4%
Свободно владеют: 57,8%</t>
  </si>
  <si>
    <t>Chukchi language: Mother tongue: 18.5%; speaking fluently: 22.3%</t>
  </si>
  <si>
    <t>Родной язык:18,8%
Свободно владеют: 23,2%</t>
  </si>
  <si>
    <t>Mother tongue: 70.4%; speaking fluently: 73.9%</t>
  </si>
  <si>
    <t>Родной язык: 36,7 %
Свободно владеют: 39,6 %</t>
  </si>
  <si>
    <t>Родной язык: 47,7 %
Свободно владеют: 50,4 %</t>
  </si>
  <si>
    <t>Родной язык: 48,8 %
Свободно владеют: 54,3 %</t>
  </si>
  <si>
    <t>UN Special Rapporteur Met With Russian Association Of Indigenous Peoples Of The North Representatives</t>
  </si>
  <si>
    <t>Родной язык: 23,3 %
Свободно владеют: 26 %</t>
  </si>
  <si>
    <t>http://www.kmns.murmansk.ru/en/sami/education/</t>
  </si>
  <si>
    <t>Родной язык: 26,6 %
Свободно владеют: 31,4 %</t>
  </si>
  <si>
    <t>Mother tongue: 30.7%; speaking fluently: 35.0%</t>
  </si>
  <si>
    <t>Родной язык: 44,7% свободно владеют: 46,9%</t>
  </si>
  <si>
    <t>Родной язык: 44,1 %
Свободно владеют: 49,4%</t>
  </si>
  <si>
    <t>Родной язык: 17,8 %
Свободно владеют: 20,3 %</t>
  </si>
  <si>
    <t>Родной язык: 24,3 %
Свободно владеют: 31,2 %</t>
  </si>
  <si>
    <t>Родной язык: 37,5% (Карелия), 69,6% (Ленинградская о.) (1989)</t>
  </si>
  <si>
    <t>Родной язык: 43%; Свободно владеют: 45% (1989)</t>
  </si>
  <si>
    <t>Родной язык: 58%; Свободно владеют: 64%</t>
  </si>
  <si>
    <t>Government Decree of 24 March 2000 N 255 "About the Common List of Indigenous Peoples of the Russian Federation"</t>
  </si>
  <si>
    <t>В 2001 г. была разработана письменность для сойотского языка, выработаны правила орфографии и составлен «Сойотско-бурятско-русский словарь», изданный в 2003 г.</t>
  </si>
  <si>
    <t>Постановление Правительства РФ от 24 марта 2000 г. N 255 "О Едином перечне коренных малочисленных народов Российской Федерации"</t>
  </si>
  <si>
    <t>Преимущественно русский; Today the Taz speak predominantly Russian</t>
  </si>
  <si>
    <t>Преимущественно говорят на русском языке</t>
  </si>
  <si>
    <t>24 марта 2000 г. N 255</t>
  </si>
  <si>
    <t>Orochi*</t>
  </si>
  <si>
    <t>Саамы</t>
  </si>
  <si>
    <t>Основные населенные пункты</t>
  </si>
  <si>
    <t>Мурманская область</t>
  </si>
  <si>
    <t>П. Ловозеро (саамское: Люяввр)</t>
  </si>
  <si>
    <t xml:space="preserve">См. Ниже
...
Широко расселены по регионам России. Столицы регионов НАО - Нарьян-Мар, ЯНАО - Салехард. </t>
  </si>
  <si>
    <t>Mother tongue: 51.6%; speaking fluently: 54.8%</t>
  </si>
  <si>
    <t>Mother tongue: 52.4%; speaking fluently: 57.8%</t>
  </si>
  <si>
    <t>Mother tongue: 18.8%; speaking fluently: 23.2%</t>
  </si>
  <si>
    <t>Mother tongue: 36.7%; speaking fluently: 39.6%</t>
  </si>
  <si>
    <t>Ammended:
September 30, 2000,
October 13, 2008
May 18, 2010
June 17, 2010
September 2, 2010
December 26, 2011</t>
  </si>
  <si>
    <t>Mother tongue: 47.7%; speaking fluently: 50.4%</t>
  </si>
  <si>
    <t>Mother tongue: 48.8%; speaking fluently: 54.3%</t>
  </si>
  <si>
    <t>Mother tongue: 23.3%; speaking fluently: 26.0%</t>
  </si>
  <si>
    <t>Mother tongue: 26.6%; speaking fluently: 31.4%</t>
  </si>
  <si>
    <t>Indigenous Peoples of the Kola Peninsula</t>
  </si>
  <si>
    <t>Education</t>
  </si>
  <si>
    <t>English / Russian</t>
  </si>
  <si>
    <t>Mother tongue: 44.7%; speaking fluently: 46.9%</t>
  </si>
  <si>
    <t>Mother tongue: 44.1%; speaking fluently: 49.4%</t>
  </si>
  <si>
    <t>http://www.indigenousportal.com/News/RESOLUTION-OF-THE-6TH-CONGRESS-OF-THE-INDIGENOUS-PEOPLES-OF-THE-NORTH-SIBERIA-FAR-EAST-OF-RUSSIA.html</t>
  </si>
  <si>
    <t>Mother tongue: 17.8%; speaking fluently: 20.3%</t>
  </si>
  <si>
    <t>Saami*</t>
  </si>
  <si>
    <t>Indigenous Portal</t>
  </si>
  <si>
    <t>RESOLUTION OF THE 6TH CONGRESS OF THE INDIGENOUS PEOPLES OF THE NORTH, SIBERIA, FAR EAST OF RUSS</t>
  </si>
  <si>
    <t>state law</t>
  </si>
  <si>
    <t>П.п. Воронцово, Потапово</t>
  </si>
  <si>
    <t>Mother tongue: 24.3%; speaking fluently: 31.2%</t>
  </si>
  <si>
    <t>Ямало-Ненецкий автономный округ, районы Тюменской области, Томская область,</t>
  </si>
  <si>
    <t>Авам (западные нганасаны): п.Усть-Авам
Вадеев (восточные нганасаны): п.Новая</t>
  </si>
  <si>
    <t>Mother tongue: 37.5% (Karelia); 69.9% (Leningradskaya Obl.)</t>
  </si>
  <si>
    <t>The Murmansk region</t>
  </si>
  <si>
    <t>Ханты-Мансийск, Сургут, поселки Ямало-Ненецкого, Ханты-Мансийского округов. Александровский район Томской области</t>
  </si>
  <si>
    <t xml:space="preserve">RF Government Resolution dated September 30, 2000 N 740 "On Approval of the Ministry of Federal Affairs, National and Migration Policy of the Russian Federation" </t>
  </si>
  <si>
    <t>Mother tongue: 43%; speaking fluently: 45%</t>
  </si>
  <si>
    <t>П.Хатанга, п.Дудинка</t>
  </si>
  <si>
    <t>Постановление Правительства РФ от 30 сентября 2000 г. N 740 "Об утверждении Положения о Министерстве по делам федерации, национальной и миграционной политики Российской Федерации"</t>
  </si>
  <si>
    <t>Mother tongue: 58%; speaking fluently: 64%</t>
  </si>
  <si>
    <t>30 сентября 2000 г. N 740</t>
  </si>
  <si>
    <t>http://www.inditek.com/definition.html</t>
  </si>
  <si>
    <t>п. Тура (Эвенкийский муниципальный район Красноярского края), п. Ербогачен (Иркутская область), Иенгра (Республика Саха (Якутия), другие поселки Эвенкии, Иркутской области, Бурятии, Якутии, Хабаровского край и Амурской области.</t>
  </si>
  <si>
    <t>Ammended:
August 1, 2001
September 24, 2001
July 28, 2005</t>
  </si>
  <si>
    <t>Поселки Хабаровского края, Магаданской области, Камчатского края (Анавгай, Эссо), Чукотского автономного округа</t>
  </si>
  <si>
    <t>Тундровые: Нижнеколымск.
Таежные: Верхнеколымск.</t>
  </si>
  <si>
    <t>г.Марково, п.Чуванское  с. Усть-белая, с. Снежное</t>
  </si>
  <si>
    <t>Murmansk Oblast</t>
  </si>
  <si>
    <t>Murmanskaya O</t>
  </si>
  <si>
    <t>г.Анадырь, другие поселки Чукотского автономного округа</t>
  </si>
  <si>
    <t>г.Анадырь, п. Чукотского автономного округа - Сиреники, Провидения, Лорино</t>
  </si>
  <si>
    <t>Selkups*</t>
  </si>
  <si>
    <t> Красноярский край</t>
  </si>
  <si>
    <t>In 2001 a spelling and grammar of the Soyot language was developed. A Soyot-Buryat-Russian dictionary was published in 2003.</t>
  </si>
  <si>
    <t>Federal Law On Territories of Traditional Nature Use of the Numerically-small Indigenous Peoples of the North, Siberia and the Russian Far East [07 May 2001, № 49-ФЗ]</t>
  </si>
  <si>
    <t>Today the Taz speak predominantly Russian</t>
  </si>
  <si>
    <t>The majority speak Russian</t>
  </si>
  <si>
    <t>Федеральный закон от 07.05.2001 N 49-ФЗ "О территориях традиционного природопользования коренных малочисленных народов Севера, Сибири и Дальнего Востока Российской Федерации"</t>
  </si>
  <si>
    <t>Indigenous Technology International (Inditek)</t>
  </si>
  <si>
    <t>07.05.2001  N 49-ФЗ</t>
  </si>
  <si>
    <t>Cultural centre(s):</t>
  </si>
  <si>
    <t>WHO ARE THE INDIGENOUS?</t>
  </si>
  <si>
    <t>http://www.iilj.org/aboutus/documents/IndigenousPeoplesinInternationalLaw.pdf</t>
  </si>
  <si>
    <t>Yamalo-Nenets Autonomous District, Tyumen Regions, Tomsk, Krasnoyarsk</t>
  </si>
  <si>
    <t>Ямало-Ненецкий автономный округ, районы Тюменской области, Томская область, Красноярский край</t>
  </si>
  <si>
    <t xml:space="preserve">One of three framework laws for federal legal protection and promotion of the rights of indigenous peoples.
...
The law provides that the land an indigenous community utilizes for traditional economic activities may be granted a special legal designation of “territory of traditional nature use”, and be assigned to that community to use free-of-charge for a certain renewable period of time. Once created, the indigenous people living in these territories are guaranteed the right to continue to occupy the land and use its renewable resources for traditional activities, the right to participate in decision-making when industrial development in the territory is considered, and the right to receive compensation when industrial development that interferes with their access to land or damages the environment occurs there. The law ”On Territories” provides that where designated traditional nature use territories are established, oil and other industrial development may occur only after consultation and agreement with the indigenous communities living there. 
...
The law ”On Territories” provides that where designated traditional nature use territories are established, oil and other industrial development may occur only after consultation and agreement with the indigenous communities living there. </t>
  </si>
  <si>
    <t>Yamalo-Nenets Autonomous Okrug, Tyumen Oblast, Tomsk Oblast, Krasnoyarsk Krai</t>
  </si>
  <si>
    <t>С.Никольское</t>
  </si>
  <si>
    <t>United Nations. 2010. “Report of the Special Rapporteur on the situation of human rights and fundamental freedoms of indigenous people, James Anaya” (UN Report on Russia, PDF)</t>
  </si>
  <si>
    <t>п.Палана, Осора, Карага, Тымлат, Лесное другие населенные пункты Корякского округа</t>
  </si>
  <si>
    <t>Ительмены: п.Ковран
Камчадалы: п. Мильково</t>
  </si>
  <si>
    <t>В основном поселки Березовского, Кондинского, Октябрьского районова Ханты-Мансийского АО и некоторые поселки Свердловской области</t>
  </si>
  <si>
    <t>Красноселькуп, Парабель</t>
  </si>
  <si>
    <t>Yamalo-Nenetskiy AO, Tyumenskaya O, Tomskaya O, Krasnoyarskiy K.</t>
  </si>
  <si>
    <t>Келлог, Сургутиха, Бакланиха</t>
  </si>
  <si>
    <t>п. Ноглики, Некрасовка Сахалинской области</t>
  </si>
  <si>
    <t>п. Владимировка, Белоглинка Хабаровского края</t>
  </si>
  <si>
    <t>Lovozero (Saami: Lujäurr)</t>
  </si>
  <si>
    <t>П.Булава, Богородское, Калиновка и другие населенные пункты Ульчского района Хабаровского края</t>
  </si>
  <si>
    <t>Naryan-Mar, Salekhard, Dudinka</t>
  </si>
  <si>
    <t>п. Ноглики, Вал, Поронайск</t>
  </si>
  <si>
    <t>Сету (сето)</t>
  </si>
  <si>
    <t>Vorontsovo, Potapovo</t>
  </si>
  <si>
    <t>Поселки Хабаровского края (по берегам реки Амур)</t>
  </si>
  <si>
    <t>Avam (Western Nganasans): Ust-Avam; Vadeyev (Eastern Nganasans): Novaya</t>
  </si>
  <si>
    <t>п. Датта, Уська Орочская, Снежное</t>
  </si>
  <si>
    <t>(введено Постановлением Правительства РФ от 17.06.2010 N 453)</t>
  </si>
  <si>
    <t xml:space="preserve">Khatanga, Dudinka </t>
  </si>
  <si>
    <t>п. Красный Яр, Гвасюги и Агзу Приморского края</t>
  </si>
  <si>
    <t>Псковская область</t>
  </si>
  <si>
    <t>Шёлтозерское, Рыборецкое и Шокшинское (Республика Карелия)</t>
  </si>
  <si>
    <t>Tundra: Nizhnekolymsk; Taiga: Verkhnekolymsk</t>
  </si>
  <si>
    <t>с. Алыгджер и Нерха</t>
  </si>
  <si>
    <t>Chuvanskoe</t>
  </si>
  <si>
    <t>Поселки Верхнекетского района Томской области (Белый Яр, Куянова Гарь и т.д.)</t>
  </si>
  <si>
    <t>Anadyr</t>
  </si>
  <si>
    <t>Некоторые города - Междуреченск, Новокузнецк, Мыски, Таштагол, а также поселки Таштагольского, Междуреченского и Нококузнецкого районов Кемеровской области</t>
  </si>
  <si>
    <t>Nikolskoe</t>
  </si>
  <si>
    <t xml:space="preserve">Palana </t>
  </si>
  <si>
    <t>с. Беково, Челухоево, Верховская, Шанда, Ново-Бачаты и другие насленные пункты Кемеровской области. Населенные пункты Республики Алтай.</t>
  </si>
  <si>
    <t>Itelmens: Kovran; Kamchadals: Milkovo</t>
  </si>
  <si>
    <t>Населенные пункты Кызылского и Тоджинского районов Республики Тыва</t>
  </si>
  <si>
    <t>Krasnoselkup</t>
  </si>
  <si>
    <t>С. Мейныпильгино и Хатырка (Беринговский район Чукотского автономного округа)</t>
  </si>
  <si>
    <t>Kellog, Surgutikha, Baklanikha</t>
  </si>
  <si>
    <t>с. Сорок</t>
  </si>
  <si>
    <t>Bulava</t>
  </si>
  <si>
    <t>с. Михайлова Ольгинского района Приморского края</t>
  </si>
  <si>
    <t xml:space="preserve">Us'ka-Russkaya (Us'ka-Orochskaya), Koppi, Ommi </t>
  </si>
  <si>
    <t>Красногорское</t>
  </si>
  <si>
    <t>IndigenousPeoplesinInternationalLaw.pdf</t>
  </si>
  <si>
    <t>Курмач-Байгол, Турочакский район Республики Алтай</t>
  </si>
  <si>
    <t>Village Sorok</t>
  </si>
  <si>
    <t>Мильково, Ключи, Атласово, Лазо, Усть-Камчатски и др. населенные пункты в основном внутренней Камчатки</t>
  </si>
  <si>
    <t>Olginskiy Rayon (National District)</t>
  </si>
  <si>
    <t>Кош-Агач</t>
  </si>
  <si>
    <t>Krasnogorskoe</t>
  </si>
  <si>
    <t>Cultural centre: Kurmach-Baygol
Name of district, centre: Turuchakskiy district</t>
  </si>
  <si>
    <t>с. Красносельское</t>
  </si>
  <si>
    <t>Название округа: центр: удельный вес (%) народа в общей численности населения округа</t>
  </si>
  <si>
    <t>RF Government Resolution dated March 28, 2001 N 236 "About decision of the State Council of Dagestan on October 18, 2000 N 19</t>
  </si>
  <si>
    <t>Мурманская область: 0,2%</t>
  </si>
  <si>
    <t>Постановление Правительства РФ от 28 марта 2001 г. N 236 "О постановлении Государственного Совета Республики Дагестан от 18 октября 2000 г. N 191"</t>
  </si>
  <si>
    <t>Ненецкий авт. округ: Нарьян-Мар: 11,9%
Ямало-Ненецкий авт. округ: Салехард (б.Обдорск): 4,2%
Таймырский авт. округ: Дудинка: 4,4%</t>
  </si>
  <si>
    <t>Таймырский авт. округ: п.Дудинка: 0,2%</t>
  </si>
  <si>
    <t>Таймырский авт. округ: Дудинка: 1,5%</t>
  </si>
  <si>
    <t>Soyots</t>
  </si>
  <si>
    <t>Ханты-Мансийский авт. округ: 0,9%</t>
  </si>
  <si>
    <t>Таймырский авт. округ: п.Дудинка: 8,9%</t>
  </si>
  <si>
    <t>Республика Бурятия</t>
  </si>
  <si>
    <t>Institute for International Law and Justice (IILJ)</t>
  </si>
  <si>
    <t>The Republic of Buryatia</t>
  </si>
  <si>
    <t>Indiegnous Peoplesin International Law: A constructivist approach to that Asian Controversy</t>
  </si>
  <si>
    <t>Buryat Republic</t>
  </si>
  <si>
    <t>R Buryatiya</t>
  </si>
  <si>
    <t>Эвенкийский авт. округ: Тура: 4,0%</t>
  </si>
  <si>
    <t>Автономный статус: Эвено-Бытантайский р-н (север Якутии)</t>
  </si>
  <si>
    <t>Чукотский автономный округ: г.Анадырь: 7,3%</t>
  </si>
  <si>
    <t>Чукотский авт. округ: г.Анадырь</t>
  </si>
  <si>
    <t>Алеутский национальный р-н: 46,0%</t>
  </si>
  <si>
    <t>Корякский автономный округ: п.Палана: 16,5%</t>
  </si>
  <si>
    <t>Ханты-Мансийский АО: г.Ханты-Мансийск: 0,51%</t>
  </si>
  <si>
    <t>Ямало-Ненецкий АО: Салехард: 3,1%</t>
  </si>
  <si>
    <t>Уська</t>
  </si>
  <si>
    <t>28 марта 2001 г. N 236</t>
  </si>
  <si>
    <t>Окинский район:  42,8% (1995 г.)</t>
  </si>
  <si>
    <t>The Land Code of the Russian Federation.</t>
  </si>
  <si>
    <t>"ЗЕМЕЛЬНЫЙ КОДЕКС РОССИЙСКОЙ ФЕДЕРАЦИИ" (ЗК РФ)
от 25.10.2001 N 136-ФЗ
(принят ГД ФС РФ 28.09.2001)
(действующая редакция)</t>
  </si>
  <si>
    <t>Тазы (удэ)</t>
  </si>
  <si>
    <t>Кумандинский национальный сельский совет Алтайского края</t>
  </si>
  <si>
    <t>Indigenous Peoples in International Law: A Constructivist Approach to the Asian Controversy</t>
  </si>
  <si>
    <t>Традиционная культура</t>
  </si>
  <si>
    <t xml:space="preserve">Традиционно полукочевые, сочетание различных средств существования. Нет строгого разделения на внутренних и береговых саамов. В настоящее время живут оседло. </t>
  </si>
  <si>
    <t>3</t>
  </si>
  <si>
    <t>414-457</t>
  </si>
  <si>
    <t>Традиционно кочевая культура в сочетании с другими занятиями
Тундровые и лесные ненцы отличаются системой оленеводства
В настоящее время полукочевые и оседлые, есть кочевые семьи</t>
  </si>
  <si>
    <t>Benedict Kingsbury</t>
  </si>
  <si>
    <t>Традиционно кочевой народ, сочетание различных занятий
Тундровые и лесные энцы различаются в основном по диалектам и по занятию. Тундровые энцы – охотники на оленя, лесные энцы –рыболовы. В настоящее время оседлые.</t>
  </si>
  <si>
    <t>http://iilj.org/courses/documents/RyanGoodmanarticle.pdf</t>
  </si>
  <si>
    <t>Традиционно кочевые, в основном охотники в сочетании с другими занятиями.
В настоящее время оседлые и полукочевые.
Две культурные группы:
авамские (запад. Нганасаны) – 85-90% сельского населения
вадеевские (восточ. Нганасаны) – 10-15% сельского населения</t>
  </si>
  <si>
    <t>Традиционно кочевые и полукочевые, сочетание различных средств существования, в основном охотники, рыболовы, оленеводы. Сейчас оседлые. Спад традиционных видов деятельности.</t>
  </si>
  <si>
    <t>RyanGoodmanarticle.pdf</t>
  </si>
  <si>
    <t>Традиционно кочевые охотники, сочетание различных средств жизнеобеспечения.
В настоящее время оседлые и полукочевые.
Западные, восточные, попигайско-анабарские долганы.</t>
  </si>
  <si>
    <t>Human Rights Treaties, Invalid Reservations,
 and State Consent</t>
  </si>
  <si>
    <t>531-560</t>
  </si>
  <si>
    <t>Ryan Goodman</t>
  </si>
  <si>
    <t>Традиционно кочевые охотники на севере, сочетают различные средства жизнеобеспечения. Коневодство, животноводство на юге. Развито малотабунное таежное оленеводство. Сейчас оседлые и полуоседлые.</t>
  </si>
  <si>
    <t>http://icr.arcticportal.org/index.php?option=com_content&amp;view=article&amp;id=1926%3Aunpfii-panel-on-russia-roundup-wrh-and-unep-present-download-statements&amp;catid=108%3Anews-latest&amp;Itemid=4&amp;lang=en</t>
  </si>
  <si>
    <t>Традиционно полукочевые, сочетание различных средств существования, в основном охотники на оленей, мелкостадное оленеводство, охота. Небольшая группа, смешавшаяся с коряками, занималась прибрежным зверобойным промыслом. В настоящее время оседлые и полукочевые.</t>
  </si>
  <si>
    <t>Традиционно кочевые и полукочевые охотники. В настоящее время оседлые. Тундровая культура: вадулы. Таежная культура: одулы.</t>
  </si>
  <si>
    <t>Традиционно кочевые охотники и оленеводы. Кочевые и полукочевые.</t>
  </si>
  <si>
    <t>Оленеводство, морской зверобойный промысел, товарный обмен</t>
  </si>
  <si>
    <t>Морской зверобойный промысел. Оседлые</t>
  </si>
  <si>
    <t>Морской зверобойный промысел, рыболовство. Оседлые.</t>
  </si>
  <si>
    <t>International Centre for Reindeer Husbandry</t>
  </si>
  <si>
    <t>UNPFII Panel on Russia Roundup - WRH and UNEP Comments, Download Statements</t>
  </si>
  <si>
    <t>Оленеводство (кочевые), прибрежная морская охота (оседлые).
Этнические группы: алюторцы (от Паланы до Тиличиков, западное побережье Пенжинской Губы); кереки (от мыса Наварин до Губы Гавриила).</t>
  </si>
  <si>
    <t>Рыболовство, охота, морзверобойный промысел. Оседлые.</t>
  </si>
  <si>
    <t xml:space="preserve">Philip Burgess     </t>
  </si>
  <si>
    <t>Основные занятия: охота, рыболовство. Оленеводство и собирательство как дополнительные занятия. Из четырех подгрупп только северные и часть восточных сохранили традиционную культуру.</t>
  </si>
  <si>
    <t xml:space="preserve">An article describing the highlights of an international forum on Indigenous Peoples in  Central, Eastern Europe, Russian Federation, Central Asia and  Transcaucasia </t>
  </si>
  <si>
    <t>25.10.2001 N 136-ФЗ</t>
  </si>
  <si>
    <t>http://www.ilo.org/wcmsp5/groups/public/---ed_norm/---normes/documents/publication/wcms_100897.pdf</t>
  </si>
  <si>
    <t>wcms_100897.pdf</t>
  </si>
  <si>
    <t>Although the 2001 Federal Land Code gives a priority right to the acquisition of land to those already having possession rights on this land, a provision which benefits indigenous communities, indigenous communities are generally too geographically dispersed, remote from administrative centers and ill-informed of legal developments to take advantage of this provision. Regional and local authorities have done little to remedy this situation as they often stand to benefit from the activities of private companies using indigenous lands for industrial production.</t>
  </si>
  <si>
    <t>International Labour Organization</t>
  </si>
  <si>
    <t>C169 Indigenous and Tribal Peoples Convention, 1989</t>
  </si>
  <si>
    <t>http://www.balticnorthernminorities.org/pdf/project_abstracts.pdf</t>
  </si>
  <si>
    <t>http://base.garant.ru/12124624/
...
http://www.rusresident.info/the_land_code_of_the_russian_federation/</t>
  </si>
  <si>
    <t>http://www.consultant.ru/popular/earth/</t>
  </si>
  <si>
    <t>project_abstracts.pdf</t>
  </si>
  <si>
    <t>academic paper [abstracts]</t>
  </si>
  <si>
    <t>International Research Group</t>
  </si>
  <si>
    <t>The Baltic and Arctic Areas under Stalin.
Ethnic Minorities in the Great Soviet Terror of 1937-38.
[abstracts of presentations]</t>
  </si>
  <si>
    <t>JANUARY 25-26, 2011</t>
  </si>
  <si>
    <t>Приморский край</t>
  </si>
  <si>
    <t>http://www.balticnorthernminorities.org/pdf/call_proposal_jan2011.pdf</t>
  </si>
  <si>
    <t>Primorsky Krai</t>
  </si>
  <si>
    <t>call_proposal_jan2011.pdf</t>
  </si>
  <si>
    <t>academic call for papers</t>
  </si>
  <si>
    <t>The Baltic and Arctic Areas under Stalin.
Ethnic Minorities in the Great Soviet Terror of 1937-38.
[call for papers]</t>
  </si>
  <si>
    <t>Primorskiy K.</t>
  </si>
  <si>
    <t>http://www.iwgia.org/regions/arctic/russia/892-update-2011-russia</t>
  </si>
  <si>
    <t>Report of the Ombudsman on the activities of the Ombudsman in the Russian Federation. Rossiyskaya Gazeta, N 111, 2002; N 112, 2002; N 130, 2002.</t>
  </si>
  <si>
    <t>IP context - general (Russia)</t>
  </si>
  <si>
    <t>International Work Group for Indigenous Affairs</t>
  </si>
  <si>
    <t>Update 2011 - Russia</t>
  </si>
  <si>
    <t>Telengits</t>
  </si>
  <si>
    <t>http://www.iwgia.org/images/stories/sections/regions/arctic/documents/IW2011/russia_iw_2011.pdf</t>
  </si>
  <si>
    <t>Республика Алтай</t>
  </si>
  <si>
    <t>russia_iw_2011.pdf</t>
  </si>
  <si>
    <t>The Supreme Court of the Russian Federation. N., community “Oklanai” et al. v. the Government of the Russian Federation, 2002, No. GKPI2002-519.</t>
  </si>
  <si>
    <t xml:space="preserve"> 2002, No. GKPI2002-519</t>
  </si>
  <si>
    <t>IWGIA – THE INDIGENOUS WORLD – 2011: Russia</t>
  </si>
  <si>
    <t>http://www.iwgia.org/news/search-news?news_id=362</t>
  </si>
  <si>
    <t>This case was brought to the Supreme Court as a result of the refusal of the federal government to set up a protected federal territory for the traditional nature use of the Itelmen and Koriak people despite the fact that the territory was initially set up for this purpose by the decree of the Governor of Koriak Autonomous Okrug. The final ruling by the Court was that the Governor's decree was invalid and that the State did not have to establish a federally protected land.</t>
  </si>
  <si>
    <t>IP context - specific</t>
  </si>
  <si>
    <t>Indigenous adress to the Barent Euro-Arctic Council</t>
  </si>
  <si>
    <t>http://www.iwgia.org/news/search-news?news_id=400</t>
  </si>
  <si>
    <t>IP project encounters</t>
  </si>
  <si>
    <t>Russia: Evenki hydroelectric dam pops up again!</t>
  </si>
  <si>
    <t>http://www.iwgia.org/iwgia_files_publications_files/0470_1-2_INDIGENOUS_AFFAIRS-2010_FINAL_eb.pdf</t>
  </si>
  <si>
    <t>Federal Law of 07.02.2003 N 21-FZ "On the interim measures to ensure the representation of Indigenous Peoples of the Russian Federation in the legislative (representative) bodies of state power of subjects of the Russian Federation"</t>
  </si>
  <si>
    <t>0470_1-2_INDIGENOUS_AFFAIRS-2010_FINAL_eb.pdf</t>
  </si>
  <si>
    <t>Федеральный закон от 07.02.2003 N 21-ФЗ " ВРЕМЕННЫХМЕРАХПООБЕСПЕЧЕНИЮПРЕДСТАВИТЕЛЬСТВАКОРЕННЫХМАЛОЧИСЛЕННЫХНАРОДОВРОССИЙСКОЙФЕДЕРАЦИИВЗАКОНОДАТЕЛЬНЫХ(представительных) органахгосударственнойвластисубъектовРоссийскойФедерации)</t>
  </si>
  <si>
    <t>Indigenous Affairs on Development and Customary Law</t>
  </si>
  <si>
    <t xml:space="preserve">07.02.2003 N 21-FZ </t>
  </si>
  <si>
    <t>http://www.iwgia.org/news/search-news?news_id=159</t>
  </si>
  <si>
    <t>Russia: Indigenous peoples of Kamchatka prepare for protests</t>
  </si>
  <si>
    <t>http://www.iwgia.org/news/search-news?news_id=161</t>
  </si>
  <si>
    <t>Resolution on the Measures of the Establishment of the Territories of Traditional Nature Use by Indigenous Numerically Small Peoples of the North, Siberia and the Far East by the Council of Federation of the Federal Assembly of the Russian Federation. Sobranie Zakonodatelstva Rossiyskoy Federacii, 2003, No.40-3839.</t>
  </si>
  <si>
    <t>Russia: Evenkiiskaya hydroelectric dam postponed</t>
  </si>
  <si>
    <t>http://www.internationalfunders.org/documents/MakingtheDeclarationWork.pdf</t>
  </si>
  <si>
    <t>MakingtheDeclarationWork.pdf</t>
  </si>
  <si>
    <t>legal analysis - international, general</t>
  </si>
  <si>
    <t>MAKING THE DECLARATION WORK: The United Nations Declaration  on the Rights of Indigenous Peoples</t>
  </si>
  <si>
    <t>http://www.iwgia.org/iwgia_files_publications_files/0454_THE_INDIGENOUS_ORLD-2011_eb.pdf</t>
  </si>
  <si>
    <t>International Working Group on Indigenous Affairs (IWGIA)</t>
  </si>
  <si>
    <t>The Indigenous World</t>
  </si>
  <si>
    <t>IWGIA</t>
  </si>
  <si>
    <t>Olga Murashko</t>
  </si>
  <si>
    <t>Johannes Rohr</t>
  </si>
  <si>
    <t>Постановление Совета Федерации Федерального Собрания Российской Федерации от 24 сентября 2003 г. № 256-СФ "О мерах по образованию территорий традиционного природопользования коренных малочисленных народов Севера, Сибири и Дальнего Востока Российской Федерации".</t>
  </si>
  <si>
    <t>24 сентября 2003 г. № 256-СФ</t>
  </si>
  <si>
    <t>Making the Declaration Work: The United Nations Declaration on the Rights of Indigenous Peoples</t>
  </si>
  <si>
    <t>Document No. 127</t>
  </si>
  <si>
    <t>International Work Group
for Indigenous Affairs</t>
  </si>
  <si>
    <t>Copenhagen</t>
  </si>
  <si>
    <t>Claire Charters and Rodolfo Stavenhagen</t>
  </si>
  <si>
    <t>0105-4503</t>
  </si>
  <si>
    <t>http://www.iwgia.org/iwgia_files_publications_files/Russia_book_introduction.pdf</t>
  </si>
  <si>
    <t>Russia_book_introduction.pdf</t>
  </si>
  <si>
    <t>Traditional culture:</t>
  </si>
  <si>
    <t>Introduction: An Indigenous Parliament?</t>
  </si>
  <si>
    <t>The Altai Republic</t>
  </si>
  <si>
    <t>Trad. semi-nomadic, combination subsistence; inland and coastal, not strictly distinct. Today settled. </t>
  </si>
  <si>
    <t>Altai Republic</t>
  </si>
  <si>
    <t xml:space="preserve">Trad. Nomadic, combination subsistence; Tundra and Forest Nenets, distinct mainly by different reindeer breeding cycles; today settled or semi-nomadic, a few families nomadic </t>
  </si>
  <si>
    <t>R Altay</t>
  </si>
  <si>
    <t xml:space="preserve">Trad. nomadic, combination subsistence; Tundra and Forest Enets, distinct mainly by dialect and occupation: Tundra Enets are reindeer hunters, forest Enets are fishers. Today settled. </t>
  </si>
  <si>
    <t>Основные занятия: охота, рыболовство. Транспортное оленеводство. Оседлые</t>
  </si>
  <si>
    <t>Trad. nomadic, combination subsistence, mainly hunters; today settled and semi-nomadic; two cultural groups: 
Avam (Western Nganasans): 85-90% of rural population 
Vadeyev (Eastern Nganasans): 10-15% of rural population</t>
  </si>
  <si>
    <t>Основные занятия: охота, рыболовство.
Транспортное оленеводство (в 1980-е исчезло)</t>
  </si>
  <si>
    <t>The Federal Arbitration Court of the Far Eastern District of the Russian Federation. “Olenevod” v. “ROMONA”, "AMEC Earth &amp; Environmental Limited” et. al., No.F03-А59/03-1/2062.</t>
  </si>
  <si>
    <t>Основные занятия: охота, рыболовство, морской зверобойный промысел.</t>
  </si>
  <si>
    <t>Оседлые охотники и рыболовы. Транспортное оленеводство. Собирательство</t>
  </si>
  <si>
    <t>Основные занятия: охота, рыболовство.
Пушное звероводство, заменивший в советский период пушной промысел.</t>
  </si>
  <si>
    <t>Мелкостадное оленеводство, рыболовство и охота</t>
  </si>
  <si>
    <t>Основные занятия: охота, рыболовство</t>
  </si>
  <si>
    <t>Постановление ФАС Дальневосточного округа от 19.09.2003 N Ф03-А59/03-1/2062 Поскольку истцом не представлены доказательства прав владения либо пользования земельными участками, суд правомерно отказал в удовлетворении иска об устранении всяких нарушений прав истца по пользованию спорными земельными участками.
ФЕДЕРАЛЬНЫЙ АРБИТРАЖНЫЙ СУД ДАЛЬНЕВОСТОЧНОГО ОКРУГА
Именем Российской Федерации
ПОСТАНОВЛЕНИЕ
арбитражного суда кассационной инстанции
от 19 сентября 2003 года Дело N Ф03-А59/03-1/2062"</t>
  </si>
  <si>
    <t>Основные занятия: охота, рыболовство, собирательство</t>
  </si>
  <si>
    <t>19 сентября 2003 года Дело N Ф03-А59/03-1/2062</t>
  </si>
  <si>
    <t>Земледелие, животноводство, лесозаготовки. Охота носит подсобный характер</t>
  </si>
  <si>
    <t>Охотничий промысел, мелкостадное оленеводство</t>
  </si>
  <si>
    <t>Рыболовство, охота, собирательство, плужное земледелие и др.</t>
  </si>
  <si>
    <t>Собирательство, подсечно-огневое мотыжное земледелие, рыболовство. Охота как подсобное занятие</t>
  </si>
  <si>
    <t xml:space="preserve">Trad. Nomadic/semi-nomadic, combination subsistence, mainly reindeer breeders, fishers and hunters. Today settled, traditional subsistence severely endangered. </t>
  </si>
  <si>
    <t>Кочевое скотоводство, земледельческо-скотоводское хозяйство. Охота в качестве подсобного занятия</t>
  </si>
  <si>
    <t xml:space="preserve">Trad. Nomadic, combination subsistence, mainly hunters; today settled and semi-nomadic; Dolgan subgroups: western, eastern and Popigay-Anagar </t>
  </si>
  <si>
    <t>Охота, мелкостадное оленеводство, рыболовство</t>
  </si>
  <si>
    <t xml:space="preserve">The joint company Olenevod, established by indigenous individuals, addressed the court asking to order three private corporations to remove the equipment for construction of a petroleum pipeline from reindeer pasture-lands. The litigants have occupied the contended land since 1986 for the purposes of reindeer farming. The Russian government granted these lands to reindeer farmers in 1986 on conditions of gratuitous fixed-term use, which was subsequently eliminated from Russian legislation. Thus, the courts of three instances came to the same conclusion that indigenous peoples had no right to use the argued land for reindeer farming. The interests of oil extraction were given a priority over traditional indigenous rights. </t>
  </si>
  <si>
    <t xml:space="preserve">Trad. Nomadic, combination subsistance; mainly reindeer hunters in N, horse and cattle pastoralists in S; Today settled or semi-nomadic </t>
  </si>
  <si>
    <t>Kathrin Wessendorf</t>
  </si>
  <si>
    <t>Кемеровская область</t>
  </si>
  <si>
    <t>http://www.iassa.org/about-iassa/council-members</t>
  </si>
  <si>
    <t>Kemerovo region</t>
  </si>
  <si>
    <t>Kemerovo Oblast</t>
  </si>
  <si>
    <t>Kemerovskaya O</t>
  </si>
  <si>
    <t>ISSA: International Arctic Social Sciences Association</t>
  </si>
  <si>
    <t>Council Members</t>
  </si>
  <si>
    <t>http://www.iwgia.org/human-rights/policiesstrategies-on-indigenous-peoples</t>
  </si>
  <si>
    <t>IWGIA: International Work Group for Indigenous Affairs</t>
  </si>
  <si>
    <t>Tofalar*</t>
  </si>
  <si>
    <t>Policies and strategies related to Indigenous Peoples</t>
  </si>
  <si>
    <t xml:space="preserve">Traditionally semi-nomadic, combination subsistance, mainly reindeer-hunters, small-scale reindeer breeding; hunting. A small group, which mingled with the Koryaks, has maintained sea mammal hunting. Today settled and semi-nomadic. </t>
  </si>
  <si>
    <t>http://www2.ohchr.org/english/bodies/cescr/docs/ngos/RAIPON-IWGIA_RussianFederationWG44.pdf</t>
  </si>
  <si>
    <t xml:space="preserve">Trad. nomadic and semi-nomadic hunters; today settled. Tundra culture: Vaduls; Taiga culture: Oduls </t>
  </si>
  <si>
    <t xml:space="preserve">Trad. nomadic hunters and reindeer breeders; today settled and semi-nomadic </t>
  </si>
  <si>
    <t>Traditional twofold culture with trade links: Nomadic  reindeer-breeding (70%); coastal (sedentary) sea mammal hunting (30%)</t>
  </si>
  <si>
    <t xml:space="preserve">Traditional sedentary marine hunter culture </t>
  </si>
  <si>
    <t>RAIPON-IWGIA_RussianFederationWG44.pdf</t>
  </si>
  <si>
    <t xml:space="preserve">Traditional sedentary marine hunter and fisher culture </t>
  </si>
  <si>
    <t>Сочетание оленеводства с морским зверобойным промыслом и рыболовством. Кочевые и оседлые.</t>
  </si>
  <si>
    <t>Trad. Nomadic reindeer-breeders, hunters and sea mammal hunters 
Coastal (sedentary) and inland (nomadic) culture</t>
  </si>
  <si>
    <t>IWGIA: The International Work Group for Indigenous Affairs</t>
  </si>
  <si>
    <t>Traditional sedentary intensive fisher and hunter culture</t>
  </si>
  <si>
    <t>Комплексное хозяйство: ловля птиц, рыболовство, охота, морской и пушной промысел, оленеводство</t>
  </si>
  <si>
    <t>Proposed questions to the Government of the Russian Federation
Regarding
 Economic, Social and Cultural Rights of indigenous small-numbered peoples of the
 Russian North, Siberia and the Far East</t>
  </si>
  <si>
    <t xml:space="preserve">Hunting, fishing are main occupations. Reindeer breeding and gathering are important as subsidiary occupations. Only the northern, and to a limited extend the eastern, of the four subgroups have successfully preserved their trad. culture. </t>
  </si>
  <si>
    <t xml:space="preserve">В прошлом - охота, яководство, таежное оленеводство. В настоящее время скотоводство, земледелие, охота. </t>
  </si>
  <si>
    <t xml:space="preserve">Sedentary; fishing and hunting, gathering, reindeer breeding only for draught animals. </t>
  </si>
  <si>
    <t>http://www.jlp.bham.ac.uk/volumes/46/yamskov-art.htm</t>
  </si>
  <si>
    <t>Основные занятия в прошлом: охота, рыболовство, собирательство. С конца XIX в. – земледелие и животноводство</t>
  </si>
  <si>
    <t>Fishing and hunting; Reindeer breeding only for draught animals (ceased during the 1980s)</t>
  </si>
  <si>
    <t>Тофалары (тофа)  | Тофалары (карагасы, тофа)</t>
  </si>
  <si>
    <t>Тофалары (тофа)</t>
  </si>
  <si>
    <t>(в ред. Постановления Правительства РФ от 18.05.2010 N 352)</t>
  </si>
  <si>
    <t>IP context and legal analysis - territories of traditional use</t>
  </si>
  <si>
    <t>Иркутская область</t>
  </si>
  <si>
    <t>Основные занятия в прошлом: охота, рыболовство, собирательство, скотоводство (разведение лошадей).</t>
  </si>
  <si>
    <t>Основные занятия в прошлом: охота, рыболовство, собирательство, скотоводство (лошадь), мотыжное земледелие, кузнечное и ткацкое ремесла.</t>
  </si>
  <si>
    <t>Irkutsk Region</t>
  </si>
  <si>
    <t>Рыболовство, охота, собирательство. В настоящее время развито земледелие и придомовое скотоводство</t>
  </si>
  <si>
    <t>Irkutsk Oblast</t>
  </si>
  <si>
    <t>Fishing, sea mammal hunting, hunting, gathering</t>
  </si>
  <si>
    <t>Основой жизнеобеспечения современных теленгитов, освоивших высокогорные долины Алтая, является полукочевое отгонное скотоводство; в состав стада входят кони, мелкий и крупный рогатый скот, яки и сарлыки. Теленгиты сохраняют технологии изготовления узорных войлоков, которые они используют в оформлении традиционных и современных жилищ.</t>
  </si>
  <si>
    <t>Sedentary taiga hunters and fishermen; small-scale reindeer husbandry (for saddle animals); gathering</t>
  </si>
  <si>
    <t>Fishing and hunting; fur farming in Soviet era, replacing former fur animal trapping</t>
  </si>
  <si>
    <t xml:space="preserve">Semi-nomadic reindeer husbandry, fishing and hunting </t>
  </si>
  <si>
    <t xml:space="preserve">Fishing, hunting </t>
  </si>
  <si>
    <t xml:space="preserve">Hunting , fishing </t>
  </si>
  <si>
    <t>Охота, комплексное сельское хозяйство, оседлое скотоводство со стойловым содержанием скота. Позднее к этому хозяйству добавляется пчеловодство и огородничество.</t>
  </si>
  <si>
    <t xml:space="preserve">Nomadic hunting , gathering, fishing (subsidiary) </t>
  </si>
  <si>
    <t>Этногеография:</t>
  </si>
  <si>
    <t>Peasant culture</t>
  </si>
  <si>
    <t>Irkutskaya O</t>
  </si>
  <si>
    <t>Hunting and small-scale reindeer breeding</t>
  </si>
  <si>
    <t>Fishing, hunting, gathering, plough agriculture, etc.</t>
  </si>
  <si>
    <t>Восточная ветвь саамов проживает на Кольском п-ове в Мурманской области. С начала столетия их официальная численность сколько-нибудь значительно не изменилась. Небольшая группа восточных саамов – сколт-саами – живет в Нейдене (северо-восток Норвегии) и в Севеттиярви (северо-восток Финляндии). Предки этой группы ушли из Суэнйел местности Печенга, когда Россия получила последнюю от Финляндии в конце II Мировой Войны.
В настоящее время культурным центром Кольских саамов является п.Ловозеро (саам.: Люяввр), где живет около половины саамского населения (официальное число – 790 чел., согласно данным саамов – ок. 1.000 при общей численности 3.700 жителей). Остальное население в основном составляют русские и коми-ижемцы и совсем немного ненцы. Кольские саамы преимущественно живут в 11 поселках вдоль побережья, исключая его южную часть (Терский Берег). Советская политика укрупнения населенных пунктов значительно повлияла на жизнь саамов. Между 1930-ми и 1970-ми годами 22 их поселка были закрыты, а население насильственно переселили в п.Ловозеро.</t>
  </si>
  <si>
    <t>Fishing, gathering, slash-and-burn agriculture</t>
  </si>
  <si>
    <t>Tubalars</t>
  </si>
  <si>
    <t>Nomadic stock-breeding</t>
  </si>
  <si>
    <t>Hunting, small-scale reindeer breeding</t>
  </si>
  <si>
    <t>Journal of Legal Pluralism and Unofficial Law</t>
  </si>
  <si>
    <t>Reindeer breeding in combination with marine hunting and fishing; nomadic and sedentary</t>
  </si>
  <si>
    <t>PAPERS FROM THE MOSCOW CONFERENCE II: THE RIGHTS OF SMALL-NUMBERED PEOPLES OF THE RUSSIAN NORTH IN THE TERRITORIES OF TRADITIONAL NATURE USE OWNERSHIP OR USE?</t>
  </si>
  <si>
    <t>A.N. Yamskov</t>
  </si>
  <si>
    <t>http://www.jlp.bham.ac.uk/volumes/45/sillanpaa-art.htm</t>
  </si>
  <si>
    <t>Combination subsistence of fowling, fishing, hunting, sea mammal hunting, fur animal trapping, reindeer breeding</t>
  </si>
  <si>
    <t>Traditionally the Soyot were hunters; they pursued reindeer breeding for the purpose of   transportion.</t>
  </si>
  <si>
    <t xml:space="preserve">The main occupations in the past were hunting , fishing and gathering; from the end of the 19th century farming and livestock breeding. </t>
  </si>
  <si>
    <t>Main occupations in the past: hunting, fishing, gathering, horse breeding.</t>
  </si>
  <si>
    <t>The basic occupations in the past were hunting, fishing, gathering, horse breeding, farming, forging and weaving.</t>
  </si>
  <si>
    <t>Ethno-geography: </t>
  </si>
  <si>
    <t>Governor's decree on the norms of supplies of food, clothing and footwear for children belonging to indigenous numerically small peoples of the North, having traditional way of living and studying at educational establishments of the Yamalo-Nenets Autonomous Okrug. Krasnyi Sever, 2005, No. 57.</t>
  </si>
  <si>
    <t>The eastern branch of the Saami live on the Kola Peninsula, in the Murmanskaya Oblast. Their official number has not changed significantly since the beginning of the century. A small number of Eastern Saami, the Skolt-Saami, live in Neiden (NE Norway) and Sevettijärvi (NE Finland); these are the people, and their ancestors, that fled from Suenjel in the Pechenga area, when Russia gained the latter from Finland by the end of World War II. 
Today, the cultural centre of the Kola Saami is the town Lovozero (saam.: Lujäurr), where about half of the Russian Saami population live (official number 790; acc. to Saami evaluation ca. 1000; of a total of 3700 inhabitants). The remaining population consists mainly of Russians and Izhma-Komi, and some Nenets. The Kola Saami live mainly in 11 small villages across the peninsula, except for the southern part (Terskiy Bereg). The Soviet urbanisation policy considerably affected the Saami. 22 of their villages were liquidated between the 1930s and the 1970s, and the population was forced to settle in Lovozero.</t>
  </si>
  <si>
    <t xml:space="preserve"> 2005, No. 57.</t>
  </si>
  <si>
    <t>Ненцы живут в основном в тундре, лесной тундре и северной части тайги Европейской и Западной Сибири РФ. Они составляют крупнейшую группу среди коренных народов российского Севера. 86% ненцев живут в трех автономных округах (см. ниже). Небольшая группа ненцев из нескольких сотен человек жила на юге Новой Земли с 1877 г., в то время Россия аннексировала острова и переселила на них людей. Вновь они были переселены на о-в Колгуев и зону Нарьян-Мар в 1950-е годы, когда Новая Земля стала местом ядерных испытаний. Современные центры ненецкого населения – г.Нарьян-Мар (704 чел., 3,5% от общего числа жителей), г.Салехард (728 чел., 2,2%), г.Дудинка (191 чел., 0,6%) соответствующих автономных округов. Большинство населения живет в маленьких поселках и стойбищах в тундре и тайге, частично смешиваясь с коми-ижемцами, хантами, меньше с енисейцами и энцами. В течение последних трехсот лет на п-ове Ямал наблюдался очень высокий рост, примерно в 5 раз, коренного населения (особенно ненцев). Начиная с 1960-х годов, благодаря открытию углеводорода население увеличилось в 10 раз. Разработка газового месторождения на Ямале, а это загрязнение пастбищ, социальный стресс вследствие прибытия пришлого населения, приводит к распаду ненецкого населения.</t>
  </si>
  <si>
    <t>The Nenets live mainly in the tundra, forest tundra and Northern taiga belt of the European and Western Siberian part of the Russian Federation. They form the largest indigenous group of the Russian North. 86% of the Nenets live within three autonomous areas (see above). A minor Nenets population of a few hundred people lived in the southern part of Novaya Zemlya from 1877, when Russia annexed the islands and tempted people to settle there. They were removed to Kolguyev Island and the Naryan-Mar area in the 1950s, when Novaya Zemlya became the location of atomic tests. 
The modern centres of the Nenets population are Naryan-Mar (704 individuals, 3.5%), Salekhard (728 individuals, 2.2%) and Dudinka (191 individuals, 0.6%), in the respective autonomous areas. Most of the population lives in small villages and nomad camps in the tundra and taiga, partly mingled with Izhma-Komi, Khants and, at the lower Yenisey, Enets. The Yamal Peninsula has experienced a very high growth of indigenous (mainly Nenets) population, ca. 5 times during the past 300 years. Due to hydrocarbon discoveries since the 1960s, the total population there has increased ten times. The ongoing gas development on Yamal is causing a restructuring of the local Nenets population due to environmental impacts on pasture lands and social impacts through immigration of foreign population.</t>
  </si>
  <si>
    <t>In this decree the state guranteed state supplies of food, clothing and blankets for indigenous children living with their parents in traditional indigenous homelands and studying at schools as well as state financial aid for indigenous doctoral students aimed at covering costs of their food and accommodation, for the Yamalo-Nenets Autonomous Okrug.</t>
  </si>
  <si>
    <t>Энцы живут в основном в тундре и лесной тундре в низовьях р.Енисей, смешивались с ненцами, местами с нганасанами и долганами. Их место проживания расположено в Таймырском автономном округе в п.Воронцово (Усть-Енисейский р-н) и п.Потапово (Дудинский р-н).
Их общая численность в этом столетии снизилась наполовину; они ассимилируются ненцами и нганасанами, чьи культурные особенности применимы к энцам. Многие из них живут в зоне трехязычия – энецкий, ненецкий русский.</t>
  </si>
  <si>
    <t>The Enets live mainly in the tundra and forest tundra of the lower Yenisey valley, mingled with Nenets and, locally, Nganasans and Dolgans. Their residence area is situated within the Taymyrskiy (Dolgano-Nenetskiy) Avtonomyy Okrug, in the village of Vorontsovo (Ust-Yenisey District) and the village Potapovo (Dudinka District). 
Their total number has been halved during the past century, and they are continuously assimilated into the Nenets and Nganasans, whose cultural characteristics also apply to them. Many of those living in their home area are trilingual (Enets, Nenets, Russian).</t>
  </si>
  <si>
    <t>Нганасаны живут в тундре п-ова Таймыр, вдоль рек Кета и Хатанга и севернее в Таймырском (Долгано-Ненецком) автономном округе. Округ входит в состав Красноярского края.
Нганасаны подразделяются на две культурные и лингвистические группы: авамские нганасаны (западные, примерно 650 чел., 1990) с культурным центром в п.Усть-Авам и вадеевские (восточные, примерно 100 чел., 1990) с центром в п.Новая. Остальная часть нганасан живет в городах. Долганское и нганасанское население живет в долине р.Кета. Только южная часть п-ова Таймыр густо населена, в арктической пустыне охотники появляются лишь сезонно.
Нганасаны, несмотря на низкую численность и демографический кризис, имеют культурные особенности и ориентированы на традиции, сохраняя свой язык и практику шаманизма. До конца XIX в. они были полностью экономически независимыми. Письменность отсутствовала.</t>
  </si>
  <si>
    <t>The Nganasans live in the tundra of the Taymyr Peninsula, along the rivers Kheta and Khatanga and north of them, within the Taymyrskiy (Dolgano-Nenetskiy) Avtonomyy Okrug. The latter is administratively associated with the Krasnoyarskiy Kray. 
The Nganasans are divided into two cultural and linguistic subgroups, the Avam (Western) Nganasans (ca. 650 individuals, 1990) with their cultural and population centre in the village Ust-Avam, and the Vadeyev (Eastern) Nganasans (ca. 100 individuals, 1990) centred in the village Novaya. The remaining Nganasan population is urban. Nganasan and Dolgan populations overlap in the Kheta River valley. Only the southern half of the Taymyr area is extensively populated; the Arctic desert in the northern half is only seasonally used by hunters. 
The Nganasans are, despite their low number and demographic crisis, a cultural distinct and traditionally oriented group and have preserved their language and shamanistic practices. They were economically completely independent until the end of the 19th century. No writing system has ever been established.</t>
  </si>
  <si>
    <t>The Supreme Court of the Russian Federation. Public prosecutor v. Administration of Krasnoyarsk Krai, 2005, No. 53-G05-3.
…
Determination of IC in civil cases the Supreme Court on March 23, 2005 N 53-G05-3 Recognition of invalidity of paragraph 3 of resolution of the Council of Administration of the Krasnoyarsk Territory on February 28, 2003 N 54-P "On the reservation of land for the subsequent formation of a protected natural area boundary values ​​of the natural park "Sym"</t>
  </si>
  <si>
    <t>Тувинцы - тоджинцы   </t>
  </si>
  <si>
    <t>Ханты живут в бассейнах рек Обь (среднее и нижнее течение), Иртыш и их притоках. Основные места их проживания расположены в тайге Ханты-Мансийского автономного округа (53%) и в юго-западной части в тайге и лесотундре Ямало-Ненецкого автономного округа (32%). Оба округа входят в состав Тюменской области.
Многочисленные группы хантов названы в соответствии с названиями притоков рек Обь и Иртыш, на которых они проживают. Численность народа резко возросла в течение XYII-XIX в.в., но в этом столетии медленно возрастала вследствие ассимиляции русскими и татарами, особенно южных групп и городского населения хантов. В административном центре Ханты-Мансийске проживает 3% или 805 хантов (1989), в Салехарде – административном центре Ямало-Ненецком автономном округе – 2,5% или 555 чел., от общего числа городского населения ханты составляют соответственно 2,3% и 1,7%.
Экономический и социальный кризис в результате безжалостного опустошения земель нефтяными разработками, начиная с 1960-х годов, также замедлил демографический рост хантов. Они были вынуждены покинуть места обитания (леса, реки) из-за их загрязнения, опустошения и развития инфраструктуры. Поселки были закрыты или покинуты, а ханты переселились в города. Хотя среди коренных народов Севера ханты являются третьей крупнейшей группой, их культура значительно пострадала.</t>
  </si>
  <si>
    <t>Республика Тыва</t>
  </si>
  <si>
    <t>IP context and legal analysis - rights</t>
  </si>
  <si>
    <t>The Khants live in the river basins of Ob (middle and lower) and Irtysh and their tributaries. Their residence area is mainly situated in the taiga of the Khanty-Mansiyskiy Avtonomnyy Okrug (53%), and the south-western part (taiga and forest tundra) of the Yamalo-Nenetskiy Avtonomnyy Okrug (32%). Both are administratively associated with the Tyumenskaya Oblast. 
The numerous tribal subgroups of the Khants are named according to the tributaries of the Ob and Irtysh rivers they live at. Population numbers increased rapidly during the 17th to 19th century, but have been increasing very slowly during the last century due to assimilation into Tatars and Russians, especially of the southern groups and urban part of the population. 3% (805 individuals; 1989) of the Khants live in the administrative centre, Khanty-Mansiysk, and 2.5% (555 indiv.) in Salekhard (administrative centre of Yamalo-Nenetskiy Avtonomnyy Okrug), where they form 2.3% and 1.7%, respectively, of the total urban population. 
The economic and social crisis as a result of land devastation by ruthless oil development since the 1960s also retarded the demographic growth of the Khants. They were forced to leave subsistence areas (forests, rivers and bogs) due to infrastructure development, devastation and pollution. Villages were closed or abandoned, and migration to urban areas took place. Although the Khants are the third largest group among the indigenous peoples of the North, their culture is severely threatened.</t>
  </si>
  <si>
    <t>Долганы живут в тундровой зоне п-ова Таймыр вдоль рек Кета и Хатанга и южнее их в Таймырском автономном окурге. Округ входит в состав Красноярского края. Охотничьи угодья долган расположились на плато Путоран и Анабарском плато южнее рек. В окружном центре п.Дудинка живет 5,5% долган или 385 чел.(1989).
К началу столетия этногенез долган не закончился. Долганы отличаются сравнительно большой группой интеллигенции и высоким процентом общественно значимых занятий, таких как врачи и учителя. Национальный язык их хорошо сохраняется.</t>
  </si>
  <si>
    <t>The Dolgans live in the tundra of the Taymyr Peninsula, along the rivers Kheta and Khatanga and south of them, within the Taymyrskiy (Dolgano-Nenetskiy) Avtonomyy Okrug. The latter is administratively associated with the Krasnoyarskiy Kray. The Dolgan hunting areas stretch into the Putorana and Anabarskoye plateaus to the south of the rivers. 5.5 % of the Dolgan population (385 individuals, 1989) live in Dudinka, the okrug capital. 
Although their ethnogenesis was not completed prior to the beginning of the century, the Dolgans are a culturally distinct group with a comparatively large intelligentsia, and a high migration to sociologically important occupations like medical doctors and teachers. Their national language is well preserved.</t>
  </si>
  <si>
    <t>PAPERS FROM THE MOSCOW CONFERENCE I: SMALL NATIONS OF THE RUSSIAN NORTH AND THEIR RIGHTS AS INDIGENOUS PEOPLES: SOME OBSERVATIONS AND PRELIMINARY HYPOTHESES</t>
  </si>
  <si>
    <t>Lennard Sillanpää</t>
  </si>
  <si>
    <t>Эвенки – огромнейшая группа тунгусоязычных людей, второй по численности коренной народ российского Севера. Они широко расселены, во многих местах с якутами. Половина российских эвенков живет в западной и южной части Республики Саха (Якутия), в то время как только 12% проживает на своей административной территории – Эвенк. авт. округе; здесь они составляют 14% от всего населения. Округ входит в состав Красноярского края. Различные группы эвенкийских охотников на оленя называют себя “иле” ( бассейны рек Лена, Тунгуска, Витим), “мата” (р.Олекма), “орочен”, “оро”, “олен” (Забайкалье) или “килен” (Охотское море). Остальная часть эвенков живет в различных районах южной Сибири и за границей в Северном Китае, в Монголии (небольшая группа, о.Бюир-Нур). Обширное расселение в этнически смешанных районах объясняет слабое сохранение национального языка. Быстрый спад численности эвенков в России с 58.000 чел. до 24.000 чел. за период примерно в 60 лет (1897-1959г.г.) происходит из-за ассимиляции эвенков русскими, бурятами и другими южными народами, а также потому, что в послевоенное время эвены были отделены от эвенков, с которыми состояли в одной группе как “тунгусы”.</t>
  </si>
  <si>
    <t>http://www.lawmix.ru/commlaw/1342</t>
  </si>
  <si>
    <t>Определение СК по гражданским делам Верховного Суда РФ от 23 марта 2005 г. N 53-Г05-3 О признании недействующим пункта 3 постановления Совета Администрации Красноярского края от 28 февраля 2003 г. N 54-П "О резервировании земельного участка для последующего образования особо охраняемой природной территории краевого значения природного парка "Сымский"</t>
  </si>
  <si>
    <t>The Evenks are the largest group of Tungus speaking peoples, and the second largest indigenous group in the Russian North. They are settled wide-spread, in many places together with Yakuts. Half of the Russian Evenks live in western and southern Yakutiya, while only 12 % live in their own administrative area, the Evenkiyskiy Avtonomnyy Okrug, where they account for 14% of the total population. The latter is administratively associated with the Krasnoyarskiy Kray. Various groups of reindeer hunting Evenks call themselves ile (Lena, Tunguska and Vitim River basins), mata (Olekma River), orochen, oro, or olen (Trans-Baykal) or kilen (Sea of Okhotsk). The remaining Evenks live in various districts of southern Siberia and, across the border, in northern China, and a small area (Lake Buir-Nur) in Mongolia. Wide-spread settling in ethnically mixed areas explains the low preservation of their national language. The rapid decrease of Evenk population numbers in Russia from 58,000 to 24,000 during the ca. 60 years 1897-1959 is both due to rapid assimilation into Russian, Buryat and other population of the southern pastoralists, and to the post-war distinction of the Evens that previously were grouped with the Evenks as “Tungus”.</t>
  </si>
  <si>
    <t>Эвены – вторая крупная тунгусоязычная группа Севера России. Широко расселившись, во многих местах смешались с другими коренными народами (якуты, чукчи, коряки, юкагиры); национальный, позже автономный, округ образован не был. Разбросанное расселение в этнически смешанных зонах также объясняет низкий уровень сохранения языка.
Около половины эвенского населения проживает в северо-восточной части Республики Саха (Якутия) в качестве малочисленного народа. Остальная часть эвенов проживает на западе Чукотского автономного округа, в Корякском автономном округе, а также в Магаданской области, на севере Хабаровского края; небольшие поселения есть в центральной части Камчатской области.</t>
  </si>
  <si>
    <t>The Evens are the second largest group of Tungus speaking peoples in the Russian North. Their wide-spread residence areas, in many places mingled with other native peoples (Yakuts, Chukchi, Koryaks, Yukagirs), were a hindrance for the establishment of a national, later autonomous, okrug. Wide-spread settling in ethnically mixed areas also explains the low preservation of their national language. 
About half of the Even population live in north-eastern Yakutiya as a scattered minority. The remaining Evens live in the western Chukotskiy and Koryakskiy Avtonomnyy Okrug, and also in the Magadanskaya Oblast and northern part of the Khabarovskiy Kray; a small colony exists in central Kamchatka.</t>
  </si>
  <si>
    <t>lawmix.ru</t>
  </si>
  <si>
    <t>В течение XYII в. юкагиры являлись коренным населением огромной части северо-восточной Сибири на широкой полосе в 800 км от дельты р.Лена до р.Анадырь. Они были вытеснены не только русскими казаками, но прежде всего якутами, а также эвенами и другими коренными народами, которые двигались на север в результате социальных перемен времен русской колонизации. Юкагиры потеряли большое число людей из-за эпидемий и войн во время колонизации (1640г.: 4.500-5.000 чел.; 1897 г.: 948 чел.).
Сегодня юкагирские поселения расположены в двух небольших районах: в Нижнеколымске в устье р.Колыма и западнее к устью р.Индигирка - вадулы или тундровые юкагиры, в Верхнеколымске (Республика Саха) и Среднеканске (Магаданская область), вдоль верховья р.Колыма – одулы или таежные юкагиры. В этих местах юкагиры живут вместе с эвенами, чукчами и якутами, большею частью в результате советской национальной политики. История повторяющейся ассимиляции, малая численность юкагиров, смешение с другими этническими группами объясняет ухудшающееся состояние их родного языка.</t>
  </si>
  <si>
    <t>Republic of Tyva</t>
  </si>
  <si>
    <t>During the 17th century, the Yukagirs still formed the native population of large parts of north-eastern Siberia, in an 800 km wide strip from the Lena delta to Anadyr. They were not only replaced by Russian immigrants, but primarily by Yakuts, and also Evens and other indigenous peoples, that migrated northward as a result of social changes during Russian colonialism. They suffered a severe loss of population, both due to epidemics and warfare during colonisation (1640: 4500-5000; 1897: 948 people). 
Today, Yukagir settlements are confined to two minor areas, Nizhnekolymsk at the Kolyma mouth and westward towards the Indigirka mouth (Vaduls, or tundra Yukagirs), and Verkhnekolymsk (Republic of Yakutiya) and Srednekansk (Magadanskaya Oblast), along the upper Kolyma River (Oduls, or taiga Yukagirs). In both areas, they live together with Evens, Chukchi and Yakuts, mainly as a result of the Soviet nationality policy. Their history of repeated assimilation, their small number and their being mingled with other ethnic groups, explains the endangered state of their native language.</t>
  </si>
  <si>
    <t>23 марта 2005 г. N 53-Г05-3</t>
  </si>
  <si>
    <t>Tuva Republic</t>
  </si>
  <si>
    <t>R Tyva</t>
  </si>
  <si>
    <t>The Chuvans are ethnically derived from Yukagir clans, which resided in western Chukotka, along the Anyuy, Chaun, Palyavaam, and the upper part of the Amguema rivers in the 17th century. During Russian colonisation in the late 1600s and early 1700s, the Chuvans became one of the first groups which had to pay iasak (a tribute mostly raised in the form of furs). Subsequently they were used by the colonialists as allies in their struggle to subdue neighbouring ethnic groups, the Chukchi and Koryaks. After having suffered severe losses from these skirmishes, they retreated to Russian villages and partly assimilated intoRussians, Chukchi and Koryaks in the middle of the 18th century. By the end of the 18th century, the main part of the population had emigrated  to the upper Anadyr River area, separated into a sedentary group in the Markovo District, mostly living in the small town of Markovo, and a nomadic group. The latter resides in the upper reaches of the Anadyr River and its tributaries in the Chuvanskii Khrebet (villages Chuvanskoe, Lamutskoe and Tavaivaam), and since the 1910s at the Penzhina River (villages Slautnoe and Aianka). Most of this residence area belongs to the Chukotkan Autonomous Okrug, except for the Penzhina ara, which belongs to the Koryak Autonomous Okrug.</t>
  </si>
  <si>
    <t>Udege*</t>
  </si>
  <si>
    <t>In this decision, the Supreme Court confirmed that it is unlawful to establish public parks in indigenous homelands without prior consent of the indigenous peoples concerned.</t>
  </si>
  <si>
    <t>Приморский край, Хабаровский край</t>
  </si>
  <si>
    <t>The Chukchi form, together with the Yupik, the native population of the Chukotskiy Avtonomnyy Okrug. During colonisation, the Chuk¬chi managed through warfare to avoid forced payment of yasak to the Russian colonisers, which collaborated with the Koryaks, Yukagirs and Evens. After a period of stagnation, the Chukchi number slowly increased (1970: 13,500; 1979: 13,937; 1989: 15,107). According to statistics of 1998 the Chukchi number had dropped to 12,995. In 1989 the Chukchi constituted 7.3% of the okrug population (9.5% were indigenous). Now the indigenous population (&gt;14,400 Chukchi, Yupik, Kereks, Koryaks, Chuvans, Evens) amounts to more than 16% of a total of less than 90,000. Chukchi live mostly in indigenous-dominated villages, while non-natives mostly live in urban areas. In the administrative centre, Anadyr, the Chukchi portion was only 2.3% (408 individuals, 1989).</t>
  </si>
  <si>
    <t>Primorsky Krai, Khabarovsk Krai</t>
  </si>
  <si>
    <t>Чуванцы этнически происходят от юкагирских родов, которые в XYII в. населяли места вдоль рек Анюй, Паляваам, Чаун, верховье р.Амгуэмы. Во время русской колонизации в конце 1600-х и в начале 1700-х годов чуванцы были первыми, кто вынужден был платить ясак (в виде пушнины). Впоследствии они использовались колонистами как союзники в борьбе за подчинение соседних народов – чукчей и коряков. После серьезных потерь в этих сражениях чуванцы перешли в русские поселения и в середине XYIII в. были частично ассимилированы русскими, чукчами и коряками. К концу XYIII в. большая часть чуванцев мигрировала в верховье р.Анадырь, разделившись на оседлую группу в районе Марково, преимущественно проживающую в пос.Марково, и на кочевую. Последняя расселилась в верховье р.Анадырь и его притоках (Чуванский Хребет, сс.Чуванское, Ламутское) и с 1910-х годов на р.Пенжина (сс.Слаутное, Аянка). Большая часть этой территории расположена в Чукотском автономном округе, исключая район Пенжины, который находится в Корякском автономном округе.</t>
  </si>
  <si>
    <t>The Yupik are the native population of the Bering Strait coasts and western Alaska, and lived previously also farther inland on eastern Chukotka. Only ca. 7% live on the territory of the Russian Federation, the others in Alaska. They belong to the major ethnic group of the Inuit or Eskimo. The name “Inuit” has been formally adopted by the ICC (Inuit Circumpolar Conference) as the embracing name for the entire “Eskimo” population.
Siberian Yupik reside together with Chukchi today in a few villages along the coast of the Bering Strait: Uelen, Lavrentiya, Lorino, Novo-Chaplino, Provideniya, Sireniki, Uelkal. 62 Yupik (1989) lived in the okrug capital Anadyr.</t>
  </si>
  <si>
    <t>Чукчи вместе с эскимосами составляют коренное население Чукотского Автономного Округа; это преимущественно территория тундр и гористой местности. Во время колонизации чукчи вступали в войны для того чтобы не платить ясак; увеличили свою территорию. В период застоя в течение последних десятилетий численность чукчей постепенно возросла (15.000). 21,5% чукчей жили за пределами округа, в основном в соседних областях. Чукчи составляли 7,3% от населения округа (9,5% коренные жители), живут в основном в национальных поселках, вместе с эскимосами, коряками, кереками, чуванцами, эвенами, юкагирами. В административном центре – Анадыре – чукчи составляли 2,3% (408 чел., перепись 1989г.).</t>
  </si>
  <si>
    <t>Правовой статус национальных меньшинств и коренных малочисленных народов в российской федерации (андриченко л.в.) (регулирование и защита прав национальных меньшинств и коренных малочисленных народов в российской федерации. оао "издательский дом "городец", 2005)</t>
  </si>
  <si>
    <t>Эскимосы являются коренным населением побережья Берингова пролива и западной Аляски, прежде жили на островах восточной Чукотки. Они принадлежат к большой этнической группе инуитов или эскимосов. Название “инуиты” было принято ICC (Циркумполярная Конференция Инуитов) как общее определение для всего эскимосского населения.
Эскимосы Чукотки сегодня живут в нескольких поселках вдоль побережья Берингова пролива вместе с чукчами. Это поселки Уэлен, Лаврентия, Лорино, Ново-Чаплино, Провидения, Сиреники, Уэлькаль. В 1989г. в окружном центре проживало 62 эскимоса.</t>
  </si>
  <si>
    <t>The Aleuts are the native population of the Aleutian Islands who number ca. 3,000 individuals and mainly belong to Alaska. Approximately one fourth live on the territory of the Russian Federation, of which one half resides on the Komandorskiye Ostrova (Commander Islands) which constitute the Aleutskiy Natsionalnyy Rayon, situated within the Kamchatskaya Oblast. Aleuts form 46% (346 individuals) of the rayon population. 
Aleuts suffered enormously under the cruel exploitation, enslavement and massacres by Russian fur traders after 1741, when their population decreased from ca. 16,000 or more to less than 2,000 prior to the American purchase of Alaska in 1867. The Commander Islands, likewise the Pribiloff Islands (Alaska), were uninhabited until the beginning of the 19th century, when the Russian-American Company, at that time being in charge of the trade development on the Aleutian Islands, enforced transmigration of Aleuts from other islands. Both in Alaska and in the Russian Federation, only a quarter of the Aleuts have maintained their national language.</t>
  </si>
  <si>
    <t>http://www.loc.gov/law/help/russia.php</t>
  </si>
  <si>
    <t>Алеуты – коренное население Алеутских островов, их насчитывается около 3.000 чел., в основном проживают на Аляске. Примерно ¼ живет на территории Российской Федерации, из которых половина живет на Командорских островах, где находится Алеутский национальный район (Камчатская область). В этом районе алеуты составляют 46% (346 чел.) населения.
После 1741г. алеуты значительно пострадали из-за жестокой эксплуатации, порабощения и резни русскими торговцами мехом; до продажи Аляски Америке в 1867 г. их население уменьшилось примерно с 16.000 чел. до 2.000 чел. До начала XIX в. Командорские острова, как и Острова Прибылова (Аляска) не были заселены, и тогда Русско-Американская Компания, занимавшаяся развитием торговли на Алеутских островах, насильственно вывезла туда алеутов с их островов. Как на Аляске, так и в Российской Федерации только четверть алеутов сохранила свой родной язык.</t>
  </si>
  <si>
    <t>Law on the Territories of Traditional Nature Use by Indigenous Numerically Small Peoples of the North in Khanty-Mansi Autonomous Okrug - Yugra. Sobranie Zakonodatelstva Khanty-Mansiyskogo avtonomnogo okruga – Iugry, 2006, No. 12-1488.</t>
  </si>
  <si>
    <t>The Koryaks form the native population of the Koryakskiy Avtonomnyy Okrug, the northern and middle part of Kamchatka, which is administratively associated with the Kamchatskaya Oblast. It is a mountainous land almost entirely covered with tundra and forest tundra. The southern part of the country is volcanically active. The Koryak residence area overlaps with those of the Evens (N and S), the Chukchi and Chuvans (N) and the Itel¬mens/Kamchadals (S). Population numbers have been slowly increasing during the last century. 71% of the Koryaks live in the okrug, where they form 16.5% of the population. They form 22.6% of the population of the okrug capital Palana (1003 individuals). (All numbers from the census of 1989.) 
The nomadic reindeer breeding Koryaks submitted early to Russian sovereignty and joined Russians, Evens, Yukagirs in attacking resistant coastal Koryaks as well as Chukchi, during the 18th century. This warfare, as well as a smallpox epidemic in 1769/70, substantially reduced the original population, from 10-11,000 in 1700 to ca. 4,800 in 1800. Two subgroups of the Koryaks were considered as individual ethnic groups in pre-Soviet times because of their distinct languages: the Alyutors living on the isthmus of Kamchatka and east of Penzhinskaya Guba (combined small-scale reindeer breeding with sea hunting and fishing), and the Kereks, of which only a very small group is left at Mys Navarin in the Chukotskiyy Avt. Okrug (coastal sea hunters). They regained the official status of indigenous groups in 2000.</t>
  </si>
  <si>
    <t>Закон Ханты-Мансийского АО - Югры от 28 декабря 2006 г. N 145-оз "О территориях традиционного природопользования коренных малочисленных народов Севера регионального значения в Ханты-Мансийском автономном округе - Югре" (с изменениями и дополнениями)</t>
  </si>
  <si>
    <t>Library of Congress</t>
  </si>
  <si>
    <t>Legal Research Guide: Russia</t>
  </si>
  <si>
    <t xml:space="preserve">The statute of Khanty-Mansy Autonomous Okrug-Yugra guarantees the right of indigenous individuals and their communities (obshchinas) to petition the regional government with requests to set up the territories of traditional nature use. Nonetheless, the petitions of indigenous individuals concerning federal territories of traditional nature use are not taken into account. </t>
  </si>
  <si>
    <t>http://base.garant.ru/18921314/</t>
  </si>
  <si>
    <t>http://www.indigenous.ru/</t>
  </si>
  <si>
    <t>Primorsky Krai, Khabarovsk Krai</t>
  </si>
  <si>
    <t>The Itelmens were widely spread across southern Kamchatka prior to colonisation. They are now restricted to a land strip at the south-western coast of the peninsula, with the central village Kovran. In 1991, 369 of ca. 500 inhabitants were Itelmens. The other villages that had suvived the Stalin Era (Utkholok, Moroshechnoye, Sopochnoye) were closed, and the population relocated to Kovran, in the 1960s. Less than half of the Itelmen population still lives in their home country. The national language is severely threatened; ca. 450 individuals had Itelmen as their mother tongue in 1989, and there is no written language in use. 
At the arrival of the Russians, there were about 30,000 Itelmens in Kamchatka. The drop can partly be explained by initial warfare and epidemics. But then, large parts of the Itelmen population became intermarried with Koryaks, Russians and other immigrants; their descendants speak the Russian language, and have developed a distinctive, local culture. These people lost their indigenous status and the right to call themselves Itelmens in 1927 and regained it in 2000. They call themselves Kamchadals, a colonial name formerly used for both the Itelmens and mixed population Their number is about 9000, 2000 of which live in the cities Petropavlovsk and Yelizovo. 7000 live in the upper Kamchatka River valley and a few eastern and west¬ern coastal areas, namely the regions (rayony) of Sobolevo, Bolsheretsk, Milkovo, Klyuchi and Ust-Kamchatsk in the Kamchatskaya Oblast, as well as the Tigil and Penzhina areas in the Koryakskiyy Avt. Okrug.</t>
  </si>
  <si>
    <t>http://www.dumahmao.ru/zclass/thelegaldeviceisstate/kornarsever/kornarsever_136.html</t>
  </si>
  <si>
    <t>Коряки составляют коренное население Корякского автономного округа, северной и средней части Камчатки, которая административно принадлежит Камчатской области. Большею частью это горная местность с тундрой и лесотундрой. Южная часть области вулканически активная. Коряки проживают с чукчами (север), эвенами (север, юг), ительменами (юг). В этом столетии численность коряков медленно возрастала. 71% коряков проживают в Корякском автономном округе, где составляют 16,5% от населения. Оленные коряки были подчинены царской власти и присоединялись с эвенами и юкагирами к русским казакам в войнах с чукчами и прибрежными коряками в XYIIIв. Эти войны, а также эпидемии оспы в 1769-70 г.г., существенно снизили численность населения с 10.000-11.000 в 1700 г. до примерно 4.800 в 1800 г. В царское время две субэтнические группы считались разными этническими народами из-за различий в языках: алюторцы (живут на перешейке Камчатки и восточной части Пенжинской губы, сочетали мелкостадное оленеводство с морской охотой и рыболовством) и кереки, из которых малая группа осталась на Мысе Наварин в Чукотском автономном округе (они были прибрежными охотниками на морзверя).</t>
  </si>
  <si>
    <t>LIENIP: L’auravetl’an Information and Education Network of Indigenous Peoples</t>
  </si>
  <si>
    <t>Mansi live in the south-western part of the Ob River basin, manily in Khanty-Mansiyskiy Avt. Okrug and to the SW in the Sverdlovskaya Oblast. Their traditional residence areas are along the rivers Sosva, Konda, Lozva, Pelym, Sosva, Tavda, between the Urals and the Ob and Irtysh rivers. The population numbers are stable, but there is an alarming decrease of native language speakers. The explosive increase of the main population, ten-fold during the last 50 years, let their percentage shrink from 6.2% (1938) to 0.5% (1989). Southern and Western subroups are manly assimilated, while the northern, and partly the eastern subgroups, are carrying on the Mansi culture. The written language is based on the northern dialect.</t>
  </si>
  <si>
    <t>До колонизации ительмены были широко расселены на юге Камчатки. Сейчас они живут на узкой полосе земли Северо-западного побережья полуострова с центром в п.Ковран. Другие поселки (Утхолок, Морошечное, Сопочное), пережившие сталинскую эпоху, были закрыты, а население в 1960-е годы переселили в п.Ковран . Менее чем половина ительменского населения живет в родных местах. Существует угроза исчезновения ительменского языка; в 1989 г. родным языком считали примерно 450 чел., в 2012 г., владеющих языком осталось не более 15-20 чел. 
До появления русских на Камчатке было около 30.000 ительменов. Снижение численности может быть объяснено войнами и эпидемиями. Затем большая часть ительменов стала вступать в брак с коряками, русскими и другими. Их потомки говорят на русском языке и развили свою местную культуру. Эти люди потеряли статус коренного народа и право называть себя ительменами в 1927 г. Сейчас они вернули себе статус коренных малочисленных народов Севера под именем - камчадалы, название, прежде используемое как для ительменов, так и для метисов. 
.</t>
  </si>
  <si>
    <t>Primorskiy Kray, Khabarovskiy Kray</t>
  </si>
  <si>
    <t>http://www.indigenous.ru/modules.php?name=Content&amp;pa=showpage&amp;pid=56</t>
  </si>
  <si>
    <t>The Selkups live today in two separate areas. The Narym Selkup (or Obskaya Group) concentrate in the southern area (Tomskaya Oblast) as a result of the former existence of the Tymskiy National District from 1930 to 1950, which gathered much of the Selkup population residing between the upper Ob and middle Yenisey rivers. They live at the rivers Ob, Tym, Vasyugan, Ket and Parabel. Due to the limited mutual understanding of their dialects, Russian became the dominant language. Cultural and linguistic assimilation is today almost complete. 
The other residential area lies to the west of the middle Yenisey, mainly in the Yamalo-Nenetskiy Avt. Okrug at the upper Taz River and at the Yenisey River in the Krasnoyarskiy Kay (Tazovsko-Turukhanskaya Group). They form the majority of the population in the Krasnoselkup district. A traditional way of life is only locally preserved.</t>
  </si>
  <si>
    <t>Манси живут в юго-западной части бассейна р. Обь, в основном в Ханты-Мансийском АО и к юго-западу Свердловской области. Их традиционные места проживания расположены вдоль рек Сосьва, Конда, Лозьва, Пелым, Тавда, между р.Уралом и р.р.Обь и Иртыш. Численность населения стабильная, но наблюдается снижение числа носителей родного языка. Резкое увеличение пришлого населения - в десять раз в течение последних 50 лет, снизило процент числа манси от 6.2 % в 1938г. до 0.5 % в 1989г. Южная и западная подгруппы большею частью ассимилированы, северная и частично восточная подгруппы ведут традиционный образ жизни. Письменный язык основан на северном диалекте.</t>
  </si>
  <si>
    <t xml:space="preserve">The Kets live in three separate residential areas at the Kureyka, Pakulikha, Surgutikha, Yeloguy and Podkamennaya Tunguska tributaries close to the Yenisey River. In only three villages (Kellog, Surgutikha and Baklanikha) they form the majority, living manly beside Russians. The population of the Kets has been more or less stable, but the percentage of native language speakers is on the decline. </t>
  </si>
  <si>
    <t>В настоящее время cелькупы живут в двух отдельных регионах. Нарымские селькупы (или обская группа) концентрируются в южной части – в Томской области, на месте бывшего Тимского Национального Района, существовавшего с 1930 до 1950гг., в котором проживало большинство селькупов с верхней Oби и среднего течения р.Енисей. Селькупы живут на реках Oбь, Tим, Васюган, Kеть и Парабель. Из-за сложностей взаимопонимания между носителями разных диалектов, русский язык стал доминирующим. Культурная и лингвистическая ассимиляция селькупов русскими почти полная.
Другой регион проживания селькупов находится к западу от среднего течения Енисея, в основном в Ямало-Ненецком АО в верховьях р.Таз и на р.Енисей в Kрасноярском крае (Taзовско-Туруханская группа). Они составляют большинство населения в Kрасноселькупском районе. Традиционный образ жизни сохраняется только в отдельных местах.</t>
  </si>
  <si>
    <t>4 декабря 2006</t>
  </si>
  <si>
    <t>Keты живут в трех изолированных друг от друга районах: на Курейке, Сургутихе, Елогуе и Подкаменной Тунгуске – притоках р.Енисей. Только в нескольких населенных пунктах (Келлог, Сургутиха и Бакланиха) они составляют большинство жителей, живя преимущественно среди русских. Популяция кетов более или менее устойчивая, но процент носителей родного языка снижается.</t>
  </si>
  <si>
    <t>Ulchi*</t>
  </si>
  <si>
    <t>Нивхи считаются прямыми потомками неолитического населения настоящей территории обитания: вблизи устья р.Амур и северной части острова Сахалин. В прошлом зона их расселения на материковой части была более обширной, вплоть до р.Уда на северо-западе. Заселение о.Сахалин происходило двумя волнами: около 2000 и 1000 г. до н.э. Существует гипотеза, что предки нивхов и других палеоазиатов также мигрировали в Северную Америку и были родоначальниками коренного населения Америки.
Нивхи расселены повсеместно и большею частью живут вместе с русскими и негидальцами (последние в низовьях р.Амур). Большие группы нивхов живут в сс.Некрасовка и Ноглики на севере Сахалина, часть живет в Поронайском районе на юге; в низовьях Амура – в крупном центре Алеевка, расположенном в узком проливе Амура.
До Второй Мировой Войны южная часть Сахалина принадлежала Японии, откуда распространялась японская культура. Когда южная часть Сахалина перешла под суверенитет СССР в 1945 г., небольшая группа нивхов была эвакуирована на о.Хоккайдо.</t>
  </si>
  <si>
    <t>IPO website</t>
  </si>
  <si>
    <t>The Nivkhs are considered to be the direct descendants of the neolithic population of their present residence areas close to the mouth of the Amur River and the northern half of the island of Sakhalin. In the past, their habitation was more extensive on the mainland, at least to the Uda River in the northwest. The Sakhalin population arrived in two waves around 2000 and 1000 years B.C. It has been hypothesised that the ancestors of the Nivkhs and other Palaeo-Asians also were the origin of people who emigrated to North America and gave rise to the native American population. 
The Nivkhs live wide-spread and mostly side by side with Russians or Negidals (the latter in the lower Amur area). On Sakhalin, the largest groups of Nivkhs live in the villages of Nekrasovka and Nogliki in the north; some live in the Poronaisk District in the south. On the lower Amur, the largest centre is the village of Aleevka, situated at the Amur Strait. 
Prior to World War II, the southern part of Sakhalin belonged to Japan, from which some Japanese cultural influnce is derived. A small group of Nivkhs were evacuated to the island of Hokkaido, when southern Sakhalin came under Soviet sovereignty in 1945.</t>
  </si>
  <si>
    <t>Contacts</t>
  </si>
  <si>
    <t>Негидальцы – небольшая этническая группа Нижнего Амура на российском Дальнем Востоке (Хабаровский край), живущая преимущественно в бассейне р.Амгунь, притоке р.Амур. Несколько компактных поселений негидальцев также находятся в Николавском районе у р.Амур и о.Удыль. Отдельные семьи проживают вдругих районах.
Негидальцы выделились от эвенков, смешавшись с нивхами, ульчами и нанайцами. Царские документы о населении р.Амгунь в XYII в. делают различия только между оленными и неоленными тунгусскими родами в дополнение к гилякам (нивхи) этой зоны. Никаких сообщений о негидальцах не сделано, но родовая структура амгуньских тунгусов XYII в. частично совпадает с современной негидальской.
Исключая небольшое число старожилов, русские поселенцы впервые появились на Нижнем Амуре во второй половине XIX в. и значительно смешались с местным негидальским сообществом. Советская коллективизация привела к концентрации большинства негидальцев в трех больших колхозах (Красный Яр, Дылма, Дальжда) вдоль р.Амгунь к середине XX в.</t>
  </si>
  <si>
    <t>http://www2.lse.ac.uk/internationalDevelopment/pdf/WP70.pdf</t>
  </si>
  <si>
    <t>Ульчи живут в низовьях р.Амур. В 1897 г. они жили в 39 селах, в сс. Адди и Кульгу на севере и к Ухте на юге. Переселения при советской власти привели к концентрации большинства ульчей в с.Булава, который является в настоящее время центром их общины. Меньшинство проживает в городах вдоль р.Амур (Хабаровск, Комсомольск-на-Амуре и т.д.).
Согласно археологическим данным, ульчи являются потомками древнего мезолитического населения низовьев Амура, которое подверглось влиянию неизвестных пришельцев в III-м тысячелетии до н.э. Их культура содержит много общих элементов с соседними народами бассейна Амура (в т.ч. с нанайцами, нивхами, маньчжурами, негидальцами, эвенками и айнами).
Первые русские документы об ульчах относятся к XYII в., когда были предприняты попытки заставить нанайцев платить ясак (в виде пушнины). Российская колонизация бассейна р.Амур русскими казаками и миграции русского крестьянства начались в середине XIХ в. и с тех пор привело к смешению населения и имело огромное воздействие на их культуру, хозяйство и социальное развитие.</t>
  </si>
  <si>
    <t>Forestry Code of the Russian Federation [04 December 2006, № 200-ФЗ]</t>
  </si>
  <si>
    <t>WP70.pdf</t>
  </si>
  <si>
    <t>Лесной кодекс Российской Федерации от 4 декабря 2006 г. N 200-ФЗ (с изменениями от 13 мая, 22, 23 июля, 25 декабря 2008 г., 14 марта, 17, 24 июля, 27 декабря 2009 г., 22 июля, 29 декабря 2010 г., 14 июня, 1, 11, 18 июля, 21 ноября, 6 декабря 2011 г.)</t>
  </si>
  <si>
    <t>London School of Economics</t>
  </si>
  <si>
    <t>4 декабря 2006 г. N 200-ФЗ</t>
  </si>
  <si>
    <t>The World Bank &amp; Rule of Law Reforms</t>
  </si>
  <si>
    <t>No. 05-70</t>
  </si>
  <si>
    <t>The Negidals are a small ethnic group of the Lower Amur cultural region in the Russian Far East (Khabarovskii Krai), living mostly in the basin of the Amgun River, a tributary of the Amur River. Some compact settlements of the Negidals are also found in the Nikolaevsk District at the Amur River and Lake Udyl. Individual families are spread over a much wider area. 
The Negidals developed out of a group of Evenks by mingling with Nivkhs, Ulchi, and Nanai. Russian documents about the population of the Amgun River in the 17th century distinguish only between reindeer herding and non-reindeer herding Tungus clans, in addition to "Gilyaks" (Nivkhs) in the area. No notice of Negidals is made, but the clan composition of the Amgun Tungus of the 17th century partly coincides with that of the modern Negidals. 
Except for a small number of old settlers, the Russian population of the lower Amur was established first from the second half of the 19th century and in time diluted the local Negidal society considerably. Soviet collectivisation led to the concentration of most Negidals in three large collective farms (Krasnyi Iar, Dyl'ma, Dal'zhda) along the Amgun River by the middle of the 20th century.</t>
  </si>
  <si>
    <t>Development Studies Institute</t>
  </si>
  <si>
    <t>Khants*</t>
  </si>
  <si>
    <t>London School of Economics and Political Science</t>
  </si>
  <si>
    <t>London</t>
  </si>
  <si>
    <t>The Ulchi live at the lower Amur River. In 1897, they lived in 39 villages, from the villages Addi and Kulgu in the north to Ukhta in the south. Soviet relocations concentrated most Ulchi people in the village of Bulava, which is their communal centre today. A minor part of the population lives in towns along the Amur River (Khabarovsk, Komsomol'sk-na-Amure, etc.). According to archaeological evidence, the Ulchi are related to the ancient Mesolithic population of the lower Amur, which was influenced by unknown newcomers in the 3rd millenium B.C. Their culture contains many common elements with the neighbouring people of the Amur basin (e.g. Nanai, Nivkh, Manchurian, Negidal, Evenk, Ainu).
The first Russian records regarding the Ulchi date back to the 17th century, when first attempts were undertaken to make them pay iasak (a tribute in the form of furs). Russian colonisation of the Amur River basin by Russian Cossacks and Russian peasant migrants began first in the middle of the 19th century, but has since diluted Ulchi settlement and exerted a great impact on their culture, economy and social development.</t>
  </si>
  <si>
    <t>Ханты-Мансийский автономный округ, Ямало-Ненецкий автономный округ, районы Тюменской области, Томская область, Республика Коми</t>
  </si>
  <si>
    <t>Khanty-Mansi Autonomous District, Yamalo-Nenets Autonomous District, Tyumen Regions, Tomsk Oblast, Komi Republic</t>
  </si>
  <si>
    <t>Ороки живут на о-ве Сахалин. Некоторые исследователи считают, что отсутствие нивхских и тунгусских элементов в языке и культуре ороков указывает на их автохтонное происхождение. Традиционный орокский фольклор, однако, указывает на общее континентальное происхождение с ульчами. Миграция группы людей с р.Амгунь на Сахалин, которые стали ороками, возможно, произошла в конце XYII в. На Сахалине ороки жили в тесном соседстве с айнами, нивхами, а позже с эвенками.
В 1920-е годы ороки Севера Сахалина были еще разделены на пять групп, каждая со своей территорией для передвижения. Во время советской коллективизации в 1932 г. северные ороки вместе с небольшим числом нивхов, эвенков и русских вошли в колхоз в с.Вал, который специализировался в оленеводстве.
На южном Сахалине ороки жили в нескольких селениях в районе Поронайска с XIХ в. После прекращения занятия оленеводством по экономическим причинам, они поселялись на побережье и рыбачили. До Второй Мировой Войны эта часть Сахалина принадлежала Японии. Подвергаемые подозрению с обеих сторон, с риском быть отправленными в трудовые лагеря советскими властями, некоторые ороки были эвакуированы в Хоккайдо (Япония), когда остров в 1945 г. был передан СССР. Небольшая община ороков, возможно, из 20 чел., все еще существует вблизи г.Абашири.</t>
  </si>
  <si>
    <t>The Oroks live on the island of Sakhalin. Some researchers claim that non-Nivkh and non-Tungusic elements in the Orok language and culture point towards an autochthonous origin. The Orok oral tradition, however, points at a continental and common ethnic origin with the Ulchi people. Migration of the group that became the Oroks from the area of the Amgun'River to Sakhalin, probably took place in the 17th century at the latest. On Sakhalin the Oroks lived in close proximity to the Ainu, Nivkhs, and later also the Evenks.
In the 1920s the Oroks on northern Sakhalin were still divided into five groups, each with their own migratory zone. In the course of Soviet collectivisation, in 1932, the northern Oroks joined the collective farm of Val, which was specialised in reindeer breeding, together with smaller numbers of Nivkhs, Evenks and Russians. 
On southern Sakhalin, Oroks have lived in some villages in the Poronaisk District since the 19th century. After having given up reindeer herding for economic reasons, they settled on the coast and took to fishing. Until World War II this part of Sakhalin belonged to Japan. Treated with suspicion on both sides, but risking being sent to labour camps by the Soviet authorities, some Oroks were evacuated to Hokkaido (Japan), when the island was handed over to the Soviet Union in 1945. A small Orok community of possibly 20 people still exists there near the city of Abashiri.</t>
  </si>
  <si>
    <t>Ханты-Мансийский автономный округ, Ямало-Ненецкий автономный округ, районы Тюменской области, Томская область, Республика Коми</t>
  </si>
  <si>
    <t>Khanty-Mansiyskiy AO, Yamalo-Nenetskiy AO, Tyumenskaya O, Tomskaya O, R Komi</t>
  </si>
  <si>
    <t>Нанайцы, согласно распространенному мнению, имеют различные корни происхождения: тунгусские, тюркские, монгольские и маньчжурские, смешавшиеся с автохтонным неолитическим населением Амура в разные периоды. До русской колонизации нанайцы жили в разбросанных селениях без общего этнонима (самоназвания), общей культуры, с явно выделяющимся иноэтничным влиянием в различных зонах. К началу XIХ в. нанайские поселения все еще были разбросаны более чем на 600 км вдоль р.Амур и на 100 км в верховье притоков.
Во время русской колонизации бассейна р.Амур развитие пароходства и образование новых торговых центров привело к перемещению нанайского населения. Многие жители мигрировали с притоков к берегам Амура, где были созданы более лучшие условия для торговли.
В настоящее время более 60% нанайцев (перепись 1989 г., РФ) живут в разных местах на берегах р.Амур, вниз по течению, начиная с г.Хабаровска и до зоны г.Комсомольска-на-Амуре. Меньшие группы проживают вдоль притоков Уссури и Горюн, в Китае на р.Сюнгар и на о-ве Сахалин. Остальные 40% нанайцев РФ живут в городах.</t>
  </si>
  <si>
    <t>Gordon Barron</t>
  </si>
  <si>
    <t>The 2006 Forest Code guaranteed the right of gratuitous use of land, however indigenous representatives were routinely rejected these rights, when in dispute with private companies, because they could not prove their legitimate entitlement to the contended lands.
...
The Forest Code governs the protection, ownership, use and renewal of forest resources in the Russian Federation based on the notion of forests as an ecological system. The Act consists of 16 Chapters divided into 109 articles: (1) general provisions; (2) forest use; (3) forest protection; (4) forest renewal and afforestation; (5) forest management planning; (6) making publicly-owned and municipally-owned forest parcels available to citizens and legal persons; (7) sale-purchase contracts for forest stands; (8) forest auctions; (9) powers of the public authorities in the sphere of forest relations; (10) administration of forest use, protection and renewal; (11) payment for forest use and forest valuation; (12) state forest inspection; (13) liability; (14) dispute settlement; (15) protection forests; (16) production forests and reserve forests. The Act contains important provisions regarding ownership and use of forests specifying that forest parcels within the forest estate lands shall pertain to federal property and the ownership of other forest parcels shall be regulated by land legislation. Public forests shall be conceded on lease, which shall be charged, and gratuitous use for established periods. Regarding classification of forests the Act establishes that forests on the forest estate lands shall be classified into protection forests, production forests and reserve forests in accordance with their designation. Forest managers and lessees shall submit annually to public authorities forest declaration stating forest use compliance with the forest development plan. Forest parcels made available for game management shall be classified as hunting grounds and shall be granted for the aforesaid use under lease agreements for forest parcels. Regarding citizens rights they shall be authorized to stay in forests freely and gratis and to harvest and collect, wild fruit, berries, nuts, mushrooms, other edible forest resources (except for protected and prohibited species), and non-timber forest resources, for their subsistence needs. Regarding timber extraction it shall be authorized for: (a) mature and over-mature forest stands; (b) middle-age, premature, mature and over-mature forest stands to remove dead and damaged forest stands and for purposes of forest tending; and (c) forest stands of any age within forest parcels designated for construction, reconstruction and operation of facilities. Timber extraction shall be prohibited in volumes exceeding the allowable cuts (permissible volumes of wood extraction) as well as earlier than at the ages of cutting.</t>
  </si>
  <si>
    <t>Орочи живут рассеянно в южной части Хабаровского края, особенно в низовьях р.Тумнин (Уська, Уська-Русская), а также на р.р.Амур и Koпп. На широких просторах между низовьями Амура и Татарского пролива находились многочисленные небольшие поселения орочей с зимними и летними жилищами. Орочи были разделены на пять территориальных групп. В поисках лучших рыболовных и охотничьих угодий мигрировали к р.Амур и на Сахалин в 19-м веке. В первые десятилетия 20 в. орочи оставили побережье Японского моря, перебравшись в глубь острова, спасаясь от войны.</t>
  </si>
  <si>
    <t>...
http://www.ecolex.org/ecolex/ledge/view/RecordDetails;DIDPFDSIjsessionid=22CADC1F78574601715B586D427A2F5C?id=LEX-FAOC068489&amp;index=documents</t>
  </si>
  <si>
    <t>http://base.garant.ru/12150845/
...
http://www.fire.uni-freiburg.de/GlobalNetworks/BalticRegion/ForestCode-3rdReading-061108-eng.pdf</t>
  </si>
  <si>
    <t>Chelkans</t>
  </si>
  <si>
    <t>Удэгейцы по происхождению имеют тунгусские, маньчжурско-китайские элементы. В 19 в. они жили в восьми территориальных группах в обширной области между реками Уссури, Амур и Японским морем. Они не имели общего самосознания.
Сегодня удэгейцы проживают на юге Хабаровского края, в Уссурийской тайге, в северной части Приморского края. У них нет компактных мест проживания. Живут в соседстве с нанайцами и нивхами, часто смешанно с ними.
Южная подгруппа, Тазовские в Oльгинском районе (юг Приморского края), одно время подвергались ассимиляции китайцами лингвистически, ныне почти полностью русифицированы. В 1950-ые годы их было приблизительно 300 чел.
Для удэгейцев было характерно жить разбросано, отдельными семьями, часто переселяясь в места охоты. Под влиянием нанайцев первое постоянное поселение стало расти на р.Анюй в 19 в. Здесь поселились тазовские. Более постоянные поселения удэгейцев появились после 1930-ых годов, когда началась насильственная коллективизация домашнего хозяйства. Это завершилось около 1937г. В настоящее время имеется девять удэгейских поселений, размещенных вдали друг от друга. Переселения заставило многие семьи изменить их образ жизни, например, перейти от охоты к земледелию и животноводству. Это преобразование было вызвано уменьшающимися охотничьими угодьями, заготовкой древесины (особенно в Приморском крае). Именно это стало причиной оседлого образа жизни удэгейцев в Хабаровском крае.</t>
  </si>
  <si>
    <t>Основной этнической территорией вепсов является Межозерье: Онежское, Ладожское и Белое оз., на которой вепсы жили с конца I тыс. В XII-XY вв. отдельные группы вепсов переместились в районы севернее р. Свири, где подверглись карелизации и приняли участие в сложении субэтнических групп карелов (людиков и ливвиков). До XY в. большая часть вепсов проживала в Новгородской республике. После присоединения Новгорода к Русскому государству вепсы были приписаны к государственным (черносошным) крестьянам. Деревни (кюля, пагаст) располагались по берегам рек и озер. После Октябрьской революции 1917 г. были созданы вепские районы (Винницкий в Ленинградской о. и др.) и сельские советы. Данные образования были ликвидированы после Великой Отечественной войны.В настоящее время около половины вепсов (47,6%) проживет в Карелии, 34,2% - в Ленинградской о., остальные живут в Вологодской о., в Санкт-Петербурге и др.</t>
  </si>
  <si>
    <t>According to the most common view, the Nanais are of a highly variegated origin: groups of Tungus, Turks, Mongols and Manchurians, mixing up with the autochthonous, neolithic population of the Amur area at various times. Prior to Russian colonisation, the Nanais lived in dispersed settlements without a common ethnonym or unified culture, with distinctly different foreign influences in different areas. At the turn of the 19th century, Nanai settlements were still scattered for more than 600 km along the Amur River, and about 100 km upriver along its tributaries. 
During Russian colonisation of the Amur basin, the development of steamboat communication and the establishment of new trade centres led to local displacements of the Nanai population. Many inhabitants of the tributary areas moved to the Amur River banks, where more favourable conditions for trade developed. 
Today, over 60% (census of 1989, Russian Federation) of the Nanais live in scattered villages on the banks of the Amur River, downstream from the city of Khabarovsk, to the area around Komsomol'sk-na-Amure. Smaller groups live along the tributaries Ussuri and Goriun, in China on the Sungar River, and on the island of Sakhalin. The remaining almost 40 % of the Nanais in the Russian Federation live in cities.</t>
  </si>
  <si>
    <t>Тофалары проживают в Нижнеудинском районе Иркутской области в бассейне рек Уда, Бирюса, Кан, Гутара, Ия и др. в горно-таежной зоне. В 1930 г. был создан Тофаларский национальный район в п. Алыгджер, позднее упраздненный. Формирование тофалар как народа происходило в Саянах и на примыкающей к ним территории Южной Сибири. В этом процессе приняли участие самодийские группы, кетоязычные племена, тюркские племена туба. К XIX в. тофалары представляли собой этнос с общетюркским языком.</t>
  </si>
  <si>
    <t>Этнической территорией чулымцев является бассейн р. Чулым и его притоков Яи и Кии в Томской области и Красноярском крае. В этих местах они образовывали свои поселения – улусы, зимние и летние.</t>
  </si>
  <si>
    <t>1470-2320</t>
  </si>
  <si>
    <t xml:space="preserve">The Orochi live dispersed in the southern part of the Khabarovskiy Kray, particularly on the lower reaches of the Tumnin River (Usjka, Usjka-Russkaya), but also on the Amur and Kopp rivers. In the wide area between the Lower Amur and the Tatarsk Strait there used to be numerous small Orochi settlements for winter and summer use, divided into five territorial groups. In a search for better fishing grounds and hunting forests there were migrations to the River Amur and Sakhalin Island in the 19th century. In the first decades of the 20th century the Orochi left the coast of the Sea of Japan for regions inland, seeking refuge from the war. </t>
  </si>
  <si>
    <t>http://www.minorityrights.org/?lid=2492</t>
  </si>
  <si>
    <t>Шорцы проживают преимущественно в Кемеровской о., затем в Хакасии, Республике Алтай. Расселены по бассейну среднего течения р.Томь и ее притоков Кондома, Мрас-Су в сельской местности Таштагольского, Междуреченского и Новокузнецкого р-в. Они проживают также в гг. Мыски, Междуреченск, Таштагол, Новокузнецк, Кемерово.
Специалисты выделяют такие этнографические группы, как северная, или лесостепная (абинская), южная, или горно-таежная (шорская).
В VI-IX вв. эта группа входила в состав Тюркского, Уйгурского и Енисейского каганатов, попали под влияние тюрков, частично смешались с древне-алтайскими, уйгурскими, енисейско-киргизскими и монгольскими племенами, а в XYII-XYIII вв. - с кочевниками-скотоводами телеутами. В 1925 по 1939 гг. был образован Горно-Шорский национальный район с центром в с. Мыски, затем - в с. Кузедеево.</t>
  </si>
  <si>
    <t>Республика Алтай </t>
  </si>
  <si>
    <t>Основная часть телеутов – 2500 чел. – проживает в Кемеровской о. (в Беловском, Гурьевском, Новокузнецком р-нах), остальные в Алтайском крае (в Заринском, Кытмановском р-х), в Республике Алтай (в Шебалинском р-не). Специалисты различали в XIX в. бачатскую, томскую, алтайскую и чумышскую этнографические группы. Древнейшие племена группы теле были расселены в Центральной Азии. Одно из первых упоминаний о «белых калмыках» – телеутах – обнаружены в русских источниках начала XYII в., с этого периода в состав Российского государства вошли сначала телеутские роды ашкыштымов, тогулов, тагапцев, керетцев, а затем др. Их обложили ясаком, а на территории их проживания были образованы «степные» волости Кузнецкого уезда и т.д. С точки зрения природно-климатических условий места проживания телеутов характеризовались как лесостепные, горные и таежно-степные зоны.</t>
  </si>
  <si>
    <t>The Udege have a complex origin with Palaeo-Siberian and Machurian/Chinese elements. In the 19th century, they used to live in eight territorial groups over a vast area between the rivers Ussuri and Amur and the Sea of Japan. They had no common ethnic identity.
Today, the Udege are scattered over an extensive area in the southernmost Khabarovskiy Kray and in the Ussuri taiga, in the northern part of the Primorskiy Kray. They have no compact settled area. They live in the neighbourhood of the Nanais and the Nivkhs and in places are mixed with them. 
The southern subgroup, the Taz in the Olgino district (southern Primorskiy Kray), who once were heading linguistically toward Chinese, are now almost entirely russified. in the 1950s there were about 300 of them.
It was customary for the Udege to live dispersed, in separate families, and to move often, according to the areas being hunted. Influenced by the Nanai, in the19th century the first permanent settlements began to grow on the River Anyui. The Taz were settled. More permanent Udege settlements developed after the 1930s, when the forcible collectivization of households began. This was completed in about 1937. At present there are nine Udege settlements all located some distance apart. Resettlement caused many families to have to change their mode of living, for example, from hunting to land cultivation and animal breeding. This transformation was hastened by the diminishing area of the hunting grounds, caused by the felling of timber (especially in the Primorskiy Kray). This was the reason for the constant resettling of the Udege from their native areas into the Khabarovskiy Kray.</t>
  </si>
  <si>
    <t>В конце I тыс. н.э. в горно-таежной восточной части Тувы проживали кетоязычные, самодийские и, предположительно, тунгусские племена. В этот период появились тюркоязычные племена туба, родственные уйгурам, именно под их воздействием происходит тюркизация всего населения, закончившаяся к XIX в., и распространение этнонима (самоназвания) туба (тыва). В XIII-XIY вв. на территорию нынешней Тывы произошло переселение ряда монгольских племен, под влиянием которых у тувинцев сложился центральноазиатский монголоидный расовый тип. В средневековье (с к. XYI в. по II-ю пол. XYII в.) Тува была в составе монгольского государства алтынханов, а затем в подчинении Китая с сер. XYIII в. до 1911 г. В 1914 г. Тува или Урянхайский край была принята под протекторат России. В 1921 г. была провозглашена Народная Республика Танну-Тува, с 1926 г. – Тувинская Народная Республика. В состав Российской Федерации Тува вошла как автономная область в 1944 г., в 1961 г. – переведена в статус Тувинской Автономной Советской Социалистической Республики, в 1991 г. – Республики Тува, а с 1993 г. – Республики Тыва.</t>
  </si>
  <si>
    <t>Minority Rights Group International</t>
  </si>
  <si>
    <t>The main residence area of the Veps is situated between the lakes Onega, Ladoga and Beloye. The Veps have inhabited this area since the end of the first millennium AD. In the 12-15th centuries some groups of Veps immigrated to areas situated to the North of the River Svir, where they underwent Karelian influence and contributed to the formation of sub-ethnic groups of Karelians (lyudiks andlivviks). Until the 15th century the major part of the Veps population had lived in the Republic of Novgorod. After Novgorod joined the Grand Duchy of Moscow, the Veps were registered as state (so called black-plough) peasants. Their villages (kyulya, pagast) were situated on river banks and lake shores. After the October Revolution of 1917, Vepsan districts (Vinnitskiy Rayon in Leningradskaya Oblast, etc.) and village soviets were established. These were abolished after the Second World War.
At present almost half of the Vepsan population (47.6%) lives in Karelia, 34.2% in the Leningradskaya Oblast, and the remaining number in the Vologodskaya Oblast, Saint Petersburg, etc.</t>
  </si>
  <si>
    <t>Tofalar live in the Nizhneudinskiy District of the Irkutskaya Oblast, in the basins of the rivers Uda, Biryusa, Kan, Gutara, Iya, etc., in the mountain-taiga zone. In 1930, the Tofa National District (Tofalarskiy Natsionalnyy Rayon) was established in the settlement Alygdzher. It was later abolished. The formation of the Tofalar as a nation took place in the Sayan area and in adjacent territories of southern Siberia. Samoyedic groups, Ket-speaking tribes and the Turkic tribes of Tuba were involved in the ethnogenesis. By the 19th century the Tofalar represented an ethnic group with a Pan-Turkic language.</t>
  </si>
  <si>
    <t>Оседлые алюторцы традиционно проживали на севере Корякского автономного округа Камчатской области на восточном побережье (пп. Тымлат, Кичига, Анапка, Вывенка, Тиличики, Култушино, Олюторка, Хаилино, Ветвей) и на западном побережье (п.Рекинники). Кочевые алюторцы перемещались с восточного побережья на западное. Традиционные поселки алюторцев находились на возвышенных местах у берегов рек.</t>
  </si>
  <si>
    <t>The residence area of the Chulyms is situated in the basin of the River Chulym and its tributaries Yaya and Kiya, belonging to Tomskaya Oblast and Krasnoyarskiy Kray. In this area they established their winter and summer settlements, called uluses.</t>
  </si>
  <si>
    <t>Thirteenth Arbitration Court of Appeal of the Russian Federation. Olenevod v. the Government of Murmansk Oblast, 2006, No.А42-3110/2005.</t>
  </si>
  <si>
    <t>Согласно данным исследователей, кереки проживали от мыса Баранова (Чукотский АО) до мыса Олюторский (Корякский АО). По переписи 1897 г. кереков насчитывалось примерно 600 чел. К началу ХХ в. многие группы кереков были ассимилированы преимущественно чукчами. Кереки делились на две территориальные группы: ыйулаллакку – «верхние» (Наваринская бухта) и иутылаллакку - «нижние» (р. Хатырка). В настоящее время кереки живут в зоне Мыс Наварин в с. Мейныпильгино и других селах Чукотского АО.</t>
  </si>
  <si>
    <t>World Directory of Minorities and Indigenous Peoples: RUSSIAN FEDERATION OVERVIEW</t>
  </si>
  <si>
    <t>ТРИНАДЦАТЫЙ АРБИТРАЖНЫЙ АПЕЛЛЯЦИОННЫЙ СУД
ПОСТАНОВЛЕНИЕ
по проверке законности и обоснованности решений
арбитражных судов, не вступивших в законную силу
от 20 февраля 2006 года Дело N А42-3110/2005</t>
  </si>
  <si>
    <t>Shors live mostly in the Kemerovskaya Oblast, the Republic of Khakasiya and the Republic of Altay. They settle in the basin of the River Tom, along its middle course, and in the basins of its tributaries Kondoma and Mras-Su, and in rural areas of the Tashtagolskiy, Mezhdurechenskiy and Novokuznetskiy districts. They also live in the towns Myski, Mezhdurechensk, Tashtagol, Novokuznetsk, and Kemerovo. Ethnographers distinguish between a Northern (forest-steppe) group, the Abins, and a Southern (mountain-taiga) group, the Shors.
In the 6-9th centuries, parts of the latter group was included in the Turks, Uygurs and Yenisey-Kaganats, respectively, and experienced a Turkic influence, partly mingled with ancient Altaian, Uygurs, Yenisey-Kirgiz and Mongolian tribes, and in the 17-18th centuries with the nomadic stock-breeders, the Teleuts. In 1925, the Gorno-Shor National District was established, which existed until 1939. The District’s centre was situated in the village Myski, later in the village Kuzdeyevo.</t>
  </si>
  <si>
    <t>20 февраля 2006 года Дело N А42-3110/2005</t>
  </si>
  <si>
    <t>По предположениям ученых сойоты являются потомками древнейшего самодийского населения Восточных Саян, впоследствии подвергшихся тюркизации вместе со сменой языка. В XVII веке, возможно, их насчитывалось до полутора тысяч человек. Название народности произошло от рода сойон или соян; последнее связано с названием горного массива Саяны. Окинский район Бурятии, в котором проживает основная часть сойотов, граничит с Тоджинским районом Республики Тува, где живут тувинцы-тоджинцы, и с Хубсугульским аймаком Монголии, на севере которого живет родственный им народ цаатаны. Все три этнические общности - сойоты Бурятии, тоджинцы Тувы и цаатаны Монголии близки друг другу по языку, типу хозяйства, образу жизни. В XIX веке сойоты подверглись ассимиляции со стороны бурят, которые пришли на нынешнюю территорию Республики Бурятия из более южных районов. Позднее в результате тесных этнокультурных контактов с бурятами произошла вторичная смена языка, сойоты переняли навыки скотоводства, заимствовали частично одежду, пищу, подверглись ламаизации. В настоящее время проживают на западе республики.</t>
  </si>
  <si>
    <t>http://essex.academia.edu/PaulTaylor/Papers/188232/Critical_Explanation_of_the_Universal_Declaration_of_Human_Rights</t>
  </si>
  <si>
    <t>Most Teleuts (2500), live in the Kemerovskaya Oblast (Belovskoy, Gurevskiy and Novokuznetskiy districts), the remaining part in the Altayskiy Kray (Zarinskiy and Kytmanovskiy districts), in the Republic of Altay (Shebalinskiy District). In the 19th, ethnographers distinguished several groups of Teleuts: Bachatsk, Tomsk, Altay and Chumysh. Ancient tribes of Tele settled in Central Asia. One of the first reference to the Teleuts as “White Kalmyks” was found in Russian sources from the beginning of the 17th century. Since that time, the Teleut clans of Ashkyshtym, Togul, Tagap, and Keret at first, and then others joined the Russian Empire. On their residence area of Kuznetsk “steppe”-volosts (superior districts) were established and they were forced to pay yasak (fur tax). Climatically, the residence areas of the Teleuts belong to the forest-steppe, mountain and taiga-steppe zones.</t>
  </si>
  <si>
    <t>Тазы - по происхождению метисная группа, проживающая на юге Приморского края в Ольгинском районе. В XIX в. – начале ХХ в. территория проживания тазов относилась к Южно-Уссурийскому округу. В совесткий период в переписях практически не выделялись. Как народ формировался на основе тунгусского элемента, близкого к нанайцам, удэгейцам, орочам и др. Тазы проживали в долинах рек Тадуши, Судзухе, Тетюхе, Аввакумовка.</t>
  </si>
  <si>
    <t>In this case a production cooperative of indigenous individuals Olenevod (“Reindeer Farmer”) challenged a decision of a governmental agency in Murmansk Oblast. According to the court's decision, Olenevod was rejected the right to gratuitous use of land in public forest reserves for the purposes of reindeer farming. The litigants could not prove their legitimate entitlement to the contended lands because these lands were rented by the indigenous cooperative from the state on the basis of short-term rent contracts.</t>
  </si>
  <si>
    <t xml:space="preserve">В XVII в. к приходу русских большинство кумандинцев проживало в низовьях р. Чарыш (приток Оби). Позже в результате переселения образовались территориальные группы: Верхняя Куманда (верхнее течение р. Бии) и Нижняя Куманда (нижнее течение р. Бии). У кумандинцев существовали родоплеменные объединения (сеоки): Со, Кубанды, Тастар, Чооты, Чабаш (Чабат) и Тон. Члены сеока промышляли зверя в долине одной реки. </t>
  </si>
  <si>
    <t>Территория проживания челканцев в XVII в. называлась Щелканы или Щелканская волость. В 1642 г. часть челканцев переселилась в Саяны и Телесскую землю, населенную алтайцами. В составе челканцев существуют две родоплеменные группы – шалканыг и шагшылык. Внутри групп браки запрещены.</t>
  </si>
  <si>
    <t>In the end of the 1st millennium AD Ket-speaking, Samoyedic and probably Tungus tribes inhabited the eastern mountain-taiga part of Tuva. At that time the Turkic tribes of Tuba (related to the Uygurs) appeared; it was their influence that caused a “turkization” of the whole local population that ended by the 19th century, and that resulted in the self-designation Tuba or Tuva. In the 13-14th centuries Mongolian tribes immigrated to the territory of present-day Tyva, which initiated the formation of the Central Asiatic Mongolid racial type to which the Tuvinians belong. In the Middle Age (end of 16th to second half of 17th century) Tuva was a part of the Mongolian state of Altynkhan, and was then under China’s jurisdiction from the middle of the 18th century to 1911. In 1914 the People’s Republic Tannu-Tuva was established, after 1926 called Tuvinian People’s Republic. In 1944 Tuva became a part of the Russian Federation as an autonomous oblast. In 1961 it was transformed into the Autonomous Soviet Socialist Republic of Tuva, in 1991 into the Republic of Tuva, and in 1993 renamed Republic of Tyva.</t>
  </si>
  <si>
    <t>http://base.consultant.ru/cons/cgi/online.cgi?req=doc;base=RAPS013;n=3086</t>
  </si>
  <si>
    <t>Critical Explaination of the Universal Declaration of Human Rights</t>
  </si>
  <si>
    <t>Paul Taylor</t>
  </si>
  <si>
    <t>A critique of the universal declaration</t>
  </si>
  <si>
    <t>http://ir.minpaku.ac.jp/dspace/bitstream/10502/3733/1/SES72_011.pdf</t>
  </si>
  <si>
    <t>Sedentary Alyutors have traditionally lived in the north of the Koryak Autonomous Okrug in the Kamchatkan Oblast, mainly on the eastern coast (villages Tymlat, Kichiga, Anapka, Vyvenka, Tilichiki, Kultushino, Olyutorka, Khaylino, Vetvey) and on the western coast (village Rekinniki). Nomadic Alyutors migrated from the eastern to the western coast of Kamchatka. Traditional settlements were situated on elevations along rivers banks.</t>
  </si>
  <si>
    <t>SES72_011.pdf</t>
  </si>
  <si>
    <t>Chuvans*</t>
  </si>
  <si>
    <t xml:space="preserve">Administration's decree on social assistance to separate categories of citizens belonging to indigenous numerically small peoples of the North of the Yamalo-Nenets Autonomous Okrug. </t>
  </si>
  <si>
    <t>По реконструкции Б.О. Долгих, в 1730-е годы, то есть после первых 30 лет с момента присоединения Камчатки, на Камчатке проживало приблизительно 12-13 камчадалов, число их селений составляло около 100.
После эпидемий последней трети XVIII - начала XIX вв. в 1822 г. на Камчатке проживало около 1700 камчадалов в 35 селениях, причем в 31 селении численность населения составляла от 20 до 100 чел. Часть селений восточного побережья и нижнего течения реки Камчатки к этому времени совершенно обезлюдела! Числившихся русскими было 1409 человек в 9 селениях. Этот период малолюдности Камчатки для камчадалов и русских стал временем вынужденного массового заключения межэтнических браков. Именно в этот период сложилась смешанная группа камчадалов Камчатки, с особым языком и культурой. Большинство селений, где проживали камчадалы, сегодня нет, однако хорошо известно, что все они располагались в долине реки Камчатка и в окрестностях Петропавловска. Именно этот район и следует считать территорией концентрации коренного русскоязычного населения смешанного этнического происхождения – камчадалов.</t>
  </si>
  <si>
    <t>According to ethnographical data the Kereks once inhabited the territory from Mys Baranova (Chukotkan Auton. Okrug) to Mys Olyutorskiy (Koryak Auton. Okrug). According to the census of 1897 there were about 600 Kereks. By the beginning of 20th century many groups of Kereks had been assimilated, mostly by the Chukchi. The Kereks were divided into two territorial groups: yjulallakku (“upper Kereks”; Navarin Bay) and iutylallakku (“lower Kereks”; Khatyrka River). Today the remaining people live in the Mys Navarin area, in the village Meynypilgino and other villages of the Chukotkan Auton. Okrug.</t>
  </si>
  <si>
    <t>АДМИНИСТРАЦИЯ ЯМАЛО-НЕНЕЦКОГО АВТОНОМНОГО ОКРУГА ПОСТАНОВЛЕНИЕ от 25.04.2008 г. N 190-А ОБ ОКАЗАНИИ СОЦИАЛЬНОЙ ПОДДЕРЖКИ ОТДЕЛЬНЫМ КАТЕГОРИЯМ ГРАЖДАН ИЗ ЧИСЛА КОРЕННЫХ МАЛОЧИСЛЕННЫХ НАРОДОВ СЕВЕРА ЯМАЛО-НЕНЕЦКОГО АВТОНОМНОГО ОКРУГА (в ред. постановления Правительства ЯНАО от 30.09.2010 N 266-П)</t>
  </si>
  <si>
    <t>25.04.2008 г. N 190-А</t>
  </si>
  <si>
    <t>Samodic group
…
Ethnic % of total district population: Okinskiy Rayon: 42.8% (1995)
…
Scientists assume that the Soyots are descendants of the most ancient Samodic population of the eastern Sayan mountains , which was later influenced by a Turkic population and changed theirlanguage. In the 17th century , there were probably about 2500 people. The name of the   ethnic group has developed from the root soyon or soyan; the latter is connected with the Sayan mountains. TheOkinskiy Rayon in Buryatia, where the Soyots are concentrated, is bordered by the Todzhinskiy Rayon of the Republic of Tuva, where the Tuvinian-Todzhins live , and by the Khubsogul Aymak inMongolia, in the north of which the related Tsaatan people live. All three ethnic groups – the Soyots in Buryatia, the Todzhins in Tuva and the Tsaatans in Mongolia – are closely related in language ,occupation and way of life. In the 19th century the Soyots assimilated largely into the Buryats, who migrated into the present territory of the Buryat Republic from the south. As a result of close culturalcontacts with the Buryats a second change of language occured, the Soyots adopted cattle breeding, started partially to use Buryat clothes and food , and adopted a lamaist religion. They live now inthe west of Buryatia.</t>
  </si>
  <si>
    <t>Sociolinguistic Situation of the Minority Languages of the 
Indigenous Peoples of the Far North</t>
  </si>
  <si>
    <t>Чукотский автономный округ, Магаданская область</t>
  </si>
  <si>
    <t>The Taz, an ethnically mixed group , live in the south of the Primorskiy Kray (Primorye Territory) in the Olginskiy Rayon. In the 19th century and the beginning of the 20th century the lands inhabited bythe Taz were assigned to the Southern Ussuri Okrug. During the Soviet period they were virtually invisible in public censuses. The ethnic group was formed by Tungus elements close to Nanai, Udege, Orochi, etc. The Taz settled in the valleys of the rivers Tadushi, Sudzukhe, Tetyukhe and Avvakumovka.</t>
  </si>
  <si>
    <t>SENRI ETHNOLOGICAL STUDIES /
Human-Nature Relations and the Historical Backgrounds of Hunter-Gatherer Cultures in Northeast Asian Forests</t>
  </si>
  <si>
    <t>Chukotka Autonomous Okrug, Magadan region</t>
  </si>
  <si>
    <t>161-166</t>
  </si>
  <si>
    <t>Nadezhda Ya. Bulatova</t>
  </si>
  <si>
    <t>Chukotka Autonomous Okrug, Magadan Oblast</t>
  </si>
  <si>
    <t>Shiro Sasaki</t>
  </si>
  <si>
    <t>http://sspa.boisestate.edu/communication/files/2010/05/Alia.pdf</t>
  </si>
  <si>
    <t>Chukotskiy AO, Magadanskaya O</t>
  </si>
  <si>
    <t>Сложный этнический путь развития и происхождение теленгитского этноса достаточно полно сформулированы профессором А.П.Потаповым. В своей известной работе он пишет, что «происхождение современных алтайских теленгитов» убедительно прослеживается «от одного из древнетюркских племен теле-доланге через телеутов монгольского периода», а также по свидетельствам монгольских источников XV -XVI вв. и русских документов XVII-XVIII вв. Сегодня можно констатировать, что на рубеже XXI в. этническая память народа не утратила своего исторического самоназвания. В полном объеме сохраняется и фонд родовых (соек) названий, зафиксированных у теленгитов в XIX в. К настоящему времени принадлежность к тому или иному роду (соек) у его носителей остается важной составной частью реальной жизни, особенно в духовной сфере.
В конце XVIII начале XIX веков  теленгиты находились под двойным протекторатом России и Китая, являлись двоеданцами двух могущественных империй. Неопределенность статусного положения теленгитов закончилась подписанием Чугучакского договора в 1864 году. Одним из важных моментов добровольного вхождения теленгитов Южного Алтая в состав России 25 сентября 1864 года явилось отнесение земель ранее вошедших и вновь принятых теленгитов в подданство Российской империи к “кабинетным землям” дома Романовых. Впоследствии это сыграло важную роль в жизни теленгитского народа. Современные ключевые проблемы развития теленгитского народа республики характеризуются кризисным состоянием “малой северной экономики”, безработицей, столкновением интересов бизнеса и общин теленгитов, а также ухудшением их здоровья, качества жизни, кризисом традиционного образа жизни.</t>
  </si>
  <si>
    <t>Alia.pdf</t>
  </si>
  <si>
    <t>Outlaws and citizens: indigenous people
and the ‘New Media Nation’</t>
  </si>
  <si>
    <t>International Journal of Media and Cultural Politics</t>
  </si>
  <si>
    <t>Chukchi*</t>
  </si>
  <si>
    <t>Turkic group
…
In the 17th century, until the arrival of Russians, the majority of the Kumandins lived in the lower reaches of the river Charysh (a tributary of the Ob). Later, as a result of resettlement, territorial groups (seoka) were formed: Upper Kumanda (upper reaches of river Bii) and Lower Kumanda (lower reaches of river Bii). The Kumandins were subdivided into clan units (seoki): So, Kubandy, Tastar, Chooty, Chabash (Chabat) and Ton. Each group kept its animals in a separate river valley.</t>
  </si>
  <si>
    <t>1&amp;2</t>
  </si>
  <si>
    <t>Тубалары, «туба» - субэтническая группа северных алтайцев, известны  по китайским летописным источникам (конец V или начала VI веков) в форме «дубо», что в переводе означает «таежные лыжные охотничьи племена». В.В. Радлов писал: "Черневые татары - это перевод татарского «йыш-кижи», т. к. все эти татары живут в горах, заросших хвойными лесами, к востоку от Катуни, а их  русские называют "чернь" или черневыми татарами. Их можно отнести к потомкам древних самоедских дубо (тофалары - карагасы, тубалары - алтайцы, тувинцы–урянхайцы), которые отнестятся  к тюркам-тугю».</t>
  </si>
  <si>
    <t>The residence territory of the Chelkans in the 17th century was called Shchelkany or Shchelkanskaya Volost. In 1642 a part of the Chelkan population moved to the Sayan Mountains and the Telesskuya land area, where the Altaians lived. The Chelkans are subdivided into two exogamous clan groups, the Shalkanyg and the Shagshylyk.</t>
  </si>
  <si>
    <t>39-54</t>
  </si>
  <si>
    <t>Valerie Alia</t>
  </si>
  <si>
    <t>Образ жизни и система жизнеобеспечения сельского населения:</t>
  </si>
  <si>
    <t>Lifestyle and subsistence of rural population:</t>
  </si>
  <si>
    <t>http://ejournals.library.ualberta.ca/index.php/csp/article/download/15991/12796</t>
  </si>
  <si>
    <t>Чукчи</t>
  </si>
  <si>
    <t>(в ред. Постановления Правительства РФ от 02.09.2010 N 669) </t>
  </si>
  <si>
    <t>Традиционное занятие Кольских саамов – оленеводство, как главное, в сочетании с охотой, рыболовством и собирательством.
Оленеводство, возможно, возникло в этом тысячелетии и стало их главным занятием; ко времени колонизации саамов оно стало основной составляющей их культуры. Саамское оленеводство отличается от других северных народов небольшими стадами, свободным выпасом оленей на летних пастбищах, маркировкой оленьих ушей, использованием изгородей и оленегонок. Традиционное оленеводство саамов полукочевое, со стационарными сезонными лагерями как на летних пастбищах тундровых озер и рек или на побережье, так и на зимних пастбищах лесотундры. От традиционного жилища – кивакса (лавво – скандинавские саамы) осталось в применении транспортабельная вигвамоподобная конструкция, покрытая шкурами, а сейчас брезентом, который используется в оленеводстве при передвижении оленей.
Охота (дикий олень, лиса, песец, куница) к концу XIX в. потеряла особое значение, когда дичи стало меньше. Сейчас имеет вспомогательное значение.
Охота на морских животных (в основном кольчатая нерпа) и рыболовство на побережье Баренцева моря имеют небольшое хозяйственное значение, поскольку среди прибрежного населения осталось немного саамов. Вылов лосося по-прежнему значим в низовьях больших рек, а также рыболовство на озерах.
Собирательство (ягоды, травы, грибы) вновь приобрело значение из-за тяжелой экономической ситуации.
В последние годы возобновилось производство предметов традиционного ремесла и искусства, стимулируемое вновь установившимися контактами со скандинавскими саамами.</t>
  </si>
  <si>
    <t>CSPv35n2p269.pdf</t>
  </si>
  <si>
    <t>The traditional occupation of the Kola Saami is that of a combination subsistence, with hunting, fishing, gathering and reindeer breeding as main constituents. 
Reindeer breeding has probably developed during the past millennium and had become the main occupation and the most fundamental element of Saami culture by the time of colonisation. The Saami form of reindeer breeding is special compared with other northern peoples, with small herds, free grazing on the summer pastures, ear-marking, use of reindeer fences and herding dogs. Traditional Saami reindeer breeding is semi-nomadic, with stationary, seasonal camps both on the summer pastures at tundra lakes and rivers or at the sea shore, and on the winter pastures in the forest tundra. From the traditional housing, the kuvaksa (the lavvo of the Scandinavian Saami) remains in use, a transportable, tepee-like pole construction covered with skins (today tarpaulin), which is used for herding purposes and under reindeer migrations. 
Hunting (wild reindeer, fox, polar fox, marten) lost its original significance by the end of the 19th century, when game became sparse, and has now only a subsidiary significance. 
Sea mammal hunting (mainly ringed seal) and coastal fishing at the Barents Sea shore have maintained little economical importance, because there are very few Saami left among the coastal population. Salmon fishing still has importance in the lower parts of large rivers, as has fishing in lakes. 
Gathering (berries, herbs, mushrooms) has gained renewed importance because of the present difficult economical situation. 
In recent years, the production of traditional arts and crafts is being readopted, stimulated through newly established contacts with Scandinavian Saami.</t>
  </si>
  <si>
    <t>Lost Generations? Indigenous Population of the Russian North in the Post-Soviet Era</t>
  </si>
  <si>
    <t>Чукотский автономный округ, Камчатский край, Республика Саха (Якутия)</t>
  </si>
  <si>
    <t>Government Order dated August 28, 2009 N 1245-r On approval of an action plan for implementation in 2009-2011. Concept of Sustainable Development of Indigenous Peoples of the North, Siberia and Far East</t>
  </si>
  <si>
    <t>Chukotka Autonomous Area, the Koryak Autonomous Okrug</t>
  </si>
  <si>
    <t>269–290</t>
  </si>
  <si>
    <t>Chukotka Autonomous Okrug, Magadan Oblast, Kamchatka Krai</t>
  </si>
  <si>
    <t>Распоряжение Правительства РФ от 28 августа 2009 г. N 1245-р Об утверждении плана мероприятий по реализации в 2009-2011 гг. Концепции устойчивого развития коренных малочисленных народов Севера, Сибири и Дальнего Востока РФ</t>
  </si>
  <si>
    <t>Andrey N. Petrov</t>
  </si>
  <si>
    <t>Чукотский автономный округ, Корякский автономный округ</t>
  </si>
  <si>
    <t>Традиционно средством существования ненцев было сочетание охоты, рыболовства, собирательства и оленеводства. Последнее укрепилось во время колонизации частично за счет занятий морской охотой, рыболовством и охотой на дичь вследствие ее уменьшения. Оленеводство стало главным занятием и основной составляющей ненецкой культуры.
Оленеводство сегодня – полукочевое занятие для многих, хотя ряд семей продолжает вести кочевой образ жизни. Тундровые и лесные ненцы отличаются преимущественно хозяйственным оленеводческим циклом и схемой миграции. Полукочевые тундровые ненцы предпринимают дальние сезонные миграции крупностадных оленей с северной границы лесов зимой до мест отела в тундре (май) и до побережья летом. Тундровых ненцев большинство, их поселения в основном расположены ближе к зимним пастбищам. Лесные ненцы (ок. 2.000 чел.) имеют более короткий маршрут для мелкостадных оленей, примерно 200-300 км.
Рыболовство стало важным коммерческим занятием, с сетью местных рыбных заводов.
Охота и собирательство все еще имеют вспомогательное значение и даже вновь возобновлены в связи с нынешней экономической ситуацией. Добываемые животные – дикий олень, лось, волк, выдра, ондатра, лиса, песец, ласка, соболь и другие пушные животные, заяц, иногда бурый медведь.
Новые занятия – звероводство, огородничество и животноводство в зоне верхней Печоры, где ненцы живут вместе с коми и русскими.</t>
  </si>
  <si>
    <t>https://springerlink3.metapress.com/content/q24rk13507001228/resource-secured/?target=fulltext.pdf&amp;sid=szhdppad5nmaflfiubmhhlxg&amp;sh=www.springerlink.com</t>
  </si>
  <si>
    <t>fulltext (5).pdf</t>
  </si>
  <si>
    <t>Chukotskiy AO, Koryakskiy AO, R Sakha</t>
  </si>
  <si>
    <t>Энцы традиционно были кочевым охотничьим обществом, живущим в основном рядом с диким оленем. Во время коллективизации 1930-х годов энцы стали оседлыми.
Охота на дикого оленя все еще имеет сезонное хозяйственное значение и ведется в охотничьих коллективах вместе с ненцами, нганасанами и долганами. За замаскированными заслонами животных подстерегают во время переправы реки.
Оленеводство было заимствовано от соседних народов в течение последних столетий, но олень в основном использовался как транспортное животное. Сегодня оленеводство главное хозяйственное занятие для энцев и они работают в коллективах вместе с ненцами-оленеводами.
Другими традиционными занятиями, имеющими значение для энцев, являются пушной промысел, рыболовство на реках и устье рек. Важными видами рыб являются сельдь, горбуша, нельма, омуль, осетр и широко распространенный чир. Пушной промысел и животноводство коммерциализируются и не являются первостепенными родами занятий, как это традиционно было.</t>
  </si>
  <si>
    <t>Social Development of Russia’s Northern Regions</t>
  </si>
  <si>
    <t>28 августа 2009 г. N 1245-р</t>
  </si>
  <si>
    <t>Нганасаны традиционно были кочевым охотничьим обществом. После 1940 г. под воздействием советов и коллективизации они перешли от полукочевого к оседлому образу жизни.
Охота и рыболовство сейчас организованы по бригадам вместе с долганами и в некоторых местах с энецкими охотниками и рыбаками. Традиционные охотничьи зоны расположены в основном на п-ове Таймыр. Охотятся на таких животных как дикий олень, но также и на волка, песца и птиц (гусь, куропатка).
Рыболовство всегда было второстепенным источником питания, в период советской власти эта отрасль была коллективизирована и коммерциализирована. Важными видами рыб являются голец, сиг, пелядь, омуль, горбуша, чир.
Мелкостадное оленеводство появилось под влиянием соседних народов в середине XIX в. После коллективизации оленеводство стало главным занятием. Зимние пастбища находились в северной части бассейна рек Хатанга, Кета и Рясина, в то время как летние пастбища были расположены на севере – плато Бырранга и севернее озера Таймыр, иногда севернее 77’с.ш. В начале 1980-х годов стада домашних оленей уменьшились вследствие резкого увеличения популяции диких оленей, а торговля уступила место возродившимся традициям охоты и рыболовства.</t>
  </si>
  <si>
    <t>The traditional Nenets subsistence was a combination of hunting, trapping, fishing, gathering and reindeer breeding. The latter was intensified during colonisation, partly to the expense of sedentary marine hunting and fishing, and partly to the expense of hunting due to a decrease in game population. Reindeer breeding became the main occupation and the most fundamental element of Nenets culture. 
Reindeer breeding today is a semi-nomadic occupation for many, although a number of families still continue their nomadic way of life. Tundra Nenets and Forest Nenets differ mainly in the economical cycle of reindeer breeding and migration pattern. The semi-nomadic Tundra Nenets undertake distant seasonal migrations of large-scale reindeer herds from the Northern forest areas (winter) to the calving sites half-way in the tundra (May) to the coastal areas (summer). The Tundra Nenets are a large group, their settlements are mostly situated close to the winter pastures. The Forest Nenets (ca. 2,000) have much shorter migration routes of small reindeer herds that lead in circles of only 200-300 km. 
Fishing has become an important commercial business, with a network of local fish factories. 
Hunting and gathering still have additional import¬ance, and even gained renewed importance because of the present economical situation. Hunted and trapped animals are wild reindeer, moose, wolf, otter, musk-rat, fox, polar fox, weasel, sable and other fur animals, hare, wolverine, occasionally brown bear. 
New trades are fur, vegetable and stock farming in the upper Pechora areas where Nenets live mingled with Komi and Russians.</t>
  </si>
  <si>
    <t>Ханты традиционно кочевые (в лесотундре), полукочевые (в тайге) оленеводы и оседлые рыболовы с охотой на дичь и пушных животных как важный дополнительный вид хозяйственной деятельности.
В лесотундре оленеводы передвигаются с небольшими стадами, останавливаясь в стойбищах на сезон. В настоящее время все имеют определенную территорию. В зоне тайги оленеводы традиционно более оседлые, во время летних миграций и охотничьих занятий используют сезонные лагеря.
Рыболовство на реках приобрело коммерческое значение. Используемые виды рыб осетр, сиг, семга, нельма, горбуша, муксун, чир и частиковые.
Охота на пушных животных (соболь, белка, ласка, куница, лиса, песец) приобрела большее значение со времен колонизации. Также охотятся на лося, иногда на бурого медведя.
Собирательство (орехи, ягоды, грибы) имеет необходимое дополнительное хозяйственное значение.
Животноводство и сельское хозяйство важно для южных районов.</t>
  </si>
  <si>
    <t xml:space="preserve">According to this plan, Russian codes of law and federal statutes should be amended so that indigenous peoples could enjoy preferential access to land. So far, no amendments to that effect have been introduced. </t>
  </si>
  <si>
    <t>The Enets were traditionally a nomadic hunter society, living mainly of wild reindeer. During the collectivisation of the 1930s, the Enets became sedentary. 
Hunting wild reindeer still has a seasonal economic importance and is carried out together with Nenets, Nganasans and Dolgans in hunting collectives; animals are encountered at river crossings with masking shields.Reindeer breeding was adopted from adjacent peoples during the past centuries, but mainly for the purpose of producing draught animals. Today, reindeer breeding is the main economic occupation, and Enets work together in collectives with Nenets breeders. 
Other traditional occupations of continuing importance are fur animal trapping and fishing in rivers and estuaries. Important fish species are herring (Clupea harengus), Siberian sturgeon (Acipenser baeri), humpback whitefish (Coregonus lavaretus), white salmon (Stenodus leucichthus nelma), omul (Coregonus autumnalis), and broad whitefish (chir; Coregonus nasus). Fur trapping and farming are commercialised and are not primary forms of subsistence as they traditionally have been.</t>
  </si>
  <si>
    <t>http://docs.kodeks.ru/document/902172877
…
http://www.lawmix.ru/expertlaw/30647
…
http://base.garant.ru/6727393/
…
http://www.minregion.ru/activities/interethnic_relations/national_policy/</t>
  </si>
  <si>
    <t>Долганы традиционно были кочевыми охотниками и оленеводами. Они адаптировали дополнительные средства жизнеобеспечения под влиянием русских и советской власти при коллективизации.
Мелкостадная оленеводческая культура появилась в результате слияния элементов культуры с соседними коренными народами. Оленегонки используются, но они не распространены среди оленеводов тюркского происхождения. Зимние пастбища расположены в тундровой зоне, летние расположены в лесотундре в бассейне главных рек. Их маршруты движения намного короче, чем у соседних самодийских групп, и после установления оленеводческих колхозов они не были изменены. В районе Хатанги – главном месте долганского оленеводства, каждый колхоз имел несколько тысяч голов. В центральном и восточном Таймыре большинство долганских совхозов потеряли домашних оленей из-за недавнего увеличения популяции диких оленей.
Долганы в основном охотятся на дикого оленя (осенью, зимой), также на птиц, таких как куропатка, гусь, утка (весной), ставят капканы на пушных животных: песец, лиса, ласка. Ежегодно охота на дикого оленя предпринимается охотничьими бригадами вместе с нганасанскими и энецкими охотниками, а также с профессионалами из других мест. Дичь обычно встречается в местах пересечения рек на оленьих приманках и у замаскированных мест.
Рыболовство – экономически важная отрасль, в некоторых местах коммерциализирована. Распространенными видами рыб являются семга, нельма, щокур.</t>
  </si>
  <si>
    <t>The Nganasans were traditionally a nomadic hunter society. They adopted a semi-nomadic to sedentary way of life under Soviet influence and collectivisation after 1940. 
Hunting and fishing is now organised in brigades, together with Dolgan and, locally, Enets hunters and fishers. Traditional hunting areas comprise most of the Taymyr Peninsula. Hunted animals are mainly wild reindeer, but also wolf, wolverine, polar fox and birds (ptarmigan, geese). 
Fishing has always been a secondary food source, and was collectivised and commercialised during the Soviet Era. Important species are char (Salvelinus alpinus), Siberian cisco (Coregonus sardinella), peled (Coregonus peled), humpback whitefish (Coregonus lavaretus), omul (Coregonus autumnalis), and broad whitefish (Coregonus nasus).
Small-scale reindeer breeding started through other indigenous influences in the middle of the 19th century. After collectivisation, reindeer breeding was the main occupation. The winter pastures were in the northern parts of the Khatanga and Kheta River basins and at the Pyasina River, while the summer pastures were situated in the north, on the Byrranga Plateau and north of Lake Taymyr, occasionally as far north as 77ÙN. In the early 1980s, domestic reindeer herds were minimised due to a rapid increase in the competing wild reindeer population, and the trade was given up in favour of a revival of hunting and fishing traditions</t>
  </si>
  <si>
    <t xml:space="preserve">Federal Decree On the Concept of Sustainable Development of the Small-numbered Indigenous Peoples of the North, Siberia and the Far East of the Russian Federation [04 February 2009, № 132-р] </t>
  </si>
  <si>
    <t>Распоряжение Правительства РФ от 04.02.2009 N 132-р &lt;О Концепции устойчивого развития коренных малочисленных народов Севера, Сибири и Дальнего Востока Российской Федерации&gt;</t>
  </si>
  <si>
    <t>4 февраля 2009 г. N 132-р</t>
  </si>
  <si>
    <t>The Khants are traditionally nomadic (forest tundra) to semi-nomadic (taiga) reindeer breeders and sedentary fishers, with game and fur animal hunting as an important additional economic branch. 
In the forest tundra, reindeer breeders move with small  herds, staying in stationary, seasonal camps. All have a main residence today. In the taiga areas, herdsman have traditionally been more sedentary, only using seasonal camps during the summer migrations and hunting trips. 
Fishing in rivers has gained commercial significance. Caught species are Siberian sturgeon (Acipenser baeri), white sturgeon (Acipenser ruthenus), white salmon (Stenodus leucichthus nelma), Siberian cisco (Coregonus sardinella), humpback whitefish (Coregonus lavaretus), broad whitefish (chir; Coregonus nasus), muksun (Coregonus muksun), and chastikovaya. 
For hunting, fur animals (sable, squirrel, marten, weasel, fox, polar fox) have been most important since colonisation. Moose, and occasionally brown bear, are also hunted. 
Gathering (nuts, berries, mushrooms) is an important subsidiary subsistence branch. 
Cattle breeding and agriculture have significance only in the southern areas.</t>
  </si>
  <si>
    <t>5</t>
  </si>
  <si>
    <t>The Concept Paper defines the following seven objectives: protecting the natural environment and traditional use of land and natural resources; developing and modernizing traditional commercial activities; increasing the standard of living; improving the demographic situation to bring it into line with the national average; improving access to educational services taking into account specific ethnocultural needs; support for the development of clan communities and other forms of self-governance; and protection of cultural heritage</t>
  </si>
  <si>
    <t>Мелкостадная оленеводческая культура. Традиционно эвенки использовали оленя как транспортное животное. Количество оленей на одну семью доходило от нескольких до 2-3-х десятков голов. Оленеводство сейчас является основным занятием эвенков в таежной и тундровой зоне северной и центральной Сибири и к югу в районе Байкала и Амура. Летние пастбища расположены в местах водораздела, зимние пастбища – в бассейне рек. Традиционно охота эвенков на дикого оленя была вторичным занятием, как правило, небольшими группами, сезонно, в местах переправы рек оленями. Кочевничество характерно для эвенкийских оленеводов. С того времени, как началась коллективизация, эвенки были обращены в оседлых и претерпели в последующем социальные изменения и растворение своей культурной идентификации. Сейчас предпринимаются попытки возродить кочевничество, а также связанные с ним средства жизнеобеспечения и социальную структуру. Олени используются в поездках и транспортировке и выпасаются без собак. Современный транспорт лишь частично заменяет оленя.
Охотничья культура. Большинство эвенков используют оленей при охоте как транспортное животное. Охотничьи угодья эвенков расположены на их территории проживания. На севере в основном охотятся на дикого оленя, но также на лося, оленей, мускусных быков, рысь, волков, бурого медведя и птиц. На юге охотятся на снежного барана и дикого козла. Во время колонизации из-за ясачной системы пушной промысел стал значимым для эвенков (соболь, лиса, песец, белка, ласка). На оленей охотятся в местах их переправы через реку в период осенней миграции. Обычным способом охоты эвенков является использование оленя-манщика, привязанного за рога. Манщик начинает борьбу с диким оленем, а тот попадается в ловушку. Лося и мускусного быка приманивают имитацией звуков с особым свистом.
Коневодство. Оно распространено в южной части Сибири и Дальнего Востока России.
Собирательство и рыболовство является вторичным занятием для всех культурных групп. Нельму и другую свежую рыбу вылавливают на реках и озерах. Рыболовство приобрело коммерческое направление.</t>
  </si>
  <si>
    <t>481–491</t>
  </si>
  <si>
    <t xml:space="preserve">V. I. Akopov </t>
  </si>
  <si>
    <t>Yu. A. Gadzhiev</t>
  </si>
  <si>
    <t>1075-7007</t>
  </si>
  <si>
    <t>United Nations. 2010. “Report of the Special Rapporteur on the situation of human rights and fundamental freedoms of indigenous people, James Anaya” (UN Report on Russia, PDF</t>
  </si>
  <si>
    <t>The Dolgans were traditionally a nomadic hunter and reindeer breeder society. They adopted a sedentary way of life under Russian and Soviet influence and collectivisation. 
Their small-scale reindeer breeding culture is a result of amalgamation of elements from the adjacent indigenous cultures. Herding dogs are used, which is not common among Turkic reindeer breeders. The winter pastures are in the tundra areas, while the summer pastures are situated in the forest tundra of the main river basins. Migration routes are considerably shorter than those of the Samoyedic neighbour societies, and have not been changed after the introduction of collective reindeer farms. In the main Dolgan reindeer breeding region, the Khatanga district, each collective farm had several thousand animals. In central and eastern Taymyr, most Dolgan state farms have lost their domestic reindeer due to the recent increase of the wild reindeer population. 
Dolgans hunt mainly wild reindeer (autumn, winter), but also birds like ptarmigans, geese and  ducks (spring) and trap fur animals (polar fox, fox, weasel). Annual wild reindeer hunts are undertaken by hunter brigades together with Nganasan and, locally, Enets hunters, as well professional hunters from outside the region. The game is traditionally encountered at river crossings with decoy reindeer and masking shields on runners. 
Fishing is of economic importance, and locally carried out in a commercial way. Import
ant species are the sturgeon species Acipenser ruthenus, white salmon (Stenodus leucichthus nelma) and schokur.</t>
  </si>
  <si>
    <t>http://journal.iea.ras.ru/archive/2000s/2008/Sokolovskiy_%202008_4.pdf</t>
  </si>
  <si>
    <t>Sokolovskiy_2008_4.pdf</t>
  </si>
  <si>
    <t>Чулымцы </t>
  </si>
  <si>
    <t>Томская область, Красноярский край </t>
  </si>
  <si>
    <t>SMALL-SCALE REINDEER BREEDER CULTURE: Traditionally Evenks used reindeer for transportation. The number of reindeer ranged from a few animals per family up to two or three dozens. Reindeer breeding is presently the basic occupation of Evenks in the taiga and tundra areas of northern and central Siberia, and far south towards the Baykal and Amur districts. Summer pastures are in the watershed areas, winter pastures in the river basins. Reindeer breeders traditionally hunted wild reindeer as a secondary occupation, mostly in small groups, seasonally, at river crossings. Nomadism is crucial for the Evenk breeding culture. Since Soviet collectivisation started, nomads were forced to settle and experienced a subsequent dissolution of their social pattern and cultural identity. Modern trends to revive nomadism as well as the associated subsistence pattern and social structure are pursued. Reindeer are used for travel (riding animals) and transportation and herded without dogs. Modern transportation has only partly substituted the reindeer. 
HUNTER CULTURE: Most Evenks hunt with reindeer as transport animals. The Evenk hunting areas stretch across most of the Evenk territory. Hunted animals in northern areas are mainly wild reindeer, but also moose, deer, musk-ox, lynx, wolverine, wolf, brown bear and birds. Mountain sheep and wild goats are hunted in southern areas. Fur animal trapping (sable, fox, polar fox, squirrel, weasel) gained importance due to the yasak system during colonisation. Reindeer are hunted at river crossings during their autumn migrations. An unsual  Evenk hunting method is the use of tamed and specially trained decoy reindeer with lines bound to their antlers. These start fights with wild animals that get caught in the lines. Moose and musk-ox are attracted by imitating their sound with special whistles (many other peoples use this method). 
HORSE BREEDER CULTURE: Horse breeding is confined to southern parts of Siberia and the Russian Far East. 
Gathering and fishing are secondary occupations of both cultural groups. White salmon and other freshwater fish are caught in rivers and lakes. Fishing has gained commercial importance.</t>
  </si>
  <si>
    <t>Lost Generations? Indigenous Population of the
Russian North in the Post-Soviet Era</t>
  </si>
  <si>
    <t>Canadian Studies in Population</t>
  </si>
  <si>
    <t>Tomsk Oblast, Krasnoyarsk Krai</t>
  </si>
  <si>
    <t>Томская область, Красноярский край</t>
  </si>
  <si>
    <t>Tomskaya O, Krasnoyarskiy Kray</t>
  </si>
  <si>
    <t>269-290</t>
  </si>
  <si>
    <t>Эвенская традиционная культура – полукочевая оленеводческая культура с небольшими стадами (несколько десятков) и охотничья.
Оленеводство мелкостадное – основное занятие эвенов во внутренних и северных районах Сибири. Олени использовались как транспорт. Навьюченные олени использовались во время долгих переходов к местам охоты за пушным зверем и летних поездок к реке на рыбалку. Кочевничество характерно для эвенской оленеводческой культуры. С того времени, как началась коллективизация в 1930-е годы, кочевники были обращены в оседлых и претерпели в последующем социальные изменения и растворение культурной идентификации. Сейчас предпринимаются попытки возродить кочевничество и связанные с ним средства существования и социальную структуру. Олени эвенов известны как крупные и сильные животные. Традиционно они использовались как для верховой езды, так и для перевозки груза. Современный транспорт частично заменяет оленей. В восточных районах применяются собачьи упряжки, где эвены живут рядом с корякскими и чукотскими оленеводами. В качестве жилища при охоте и кочевании используется чум, шалаш, бараки и современные палатки.
Охота является важным занятием. В основном охотятся на дикого оленя и cнежного барана, но также на пушных животных, особенно на белок. Эвенские охотничьи собаки имеют хорошие качества.
Рыболовство – важная отрасль хозяйствования, имеет современное промышленное применение. Ценными видами рыб являются нельма, сиг, семга, омуль, муксун.
Животноводство и сельское хозяйство распространены в южных районах.
Среди эвенов Охотского моря наиболее известны охота на тюленей и рыболовство в устье рек (горбуша). Прибрежные эвены оседлые, живут в деревянных постройках. Традиционные земляные хижины использовались в прошлом. Собачьи упряжки использовались как транспорт в континентальной части.</t>
  </si>
  <si>
    <t>http://epublications.bond.edu.au/blr/vol15/iss1/7</t>
  </si>
  <si>
    <t>The Even subsistence culture is traditionally a semi-nomadic reindeer breeder culture with small herds (a few dozens of animals) and hunting. 
Small-scale reindeer breeding is the basic occupation of Evens in the interior land areas and in northern Siberia. Reindeer were used for transportation. During the long journeys reindeer were ridden during hunting fur animals and on summer trips to the rivers for fishing. Nomadism was crucial for the Even breeding culture. Since Soviet collectivisation started in the 1930s, nomads were forced to settle and experienced a subsequent dissolution of their social pattern and cultural identity. Modern trends to revive nomadism as well as the associated subsistence pattern and social structure are pursued. Even reindeers are known to be large, strong and persevering. They are traditionally used for both riding and transportation of cargo. Modern transportation has only partly substituted the reindeer. Dog sledges are used in the eastern areas, where Evens have close contact with Koryak and Chukchi breeders. For housing on hunting or herding trips, traditional chums, leaf and wooden huts and modern tents are used. 
Hunting is an important occupation. Hunted animals are mainly wild reindeer and mountain sheep, but also fur animals, particularly squirrels. Even hunting dogs have famous qualities. 
River fishing is an important traditional subsistence, and has modern industrial application. Valuable fish are white salmon (Stenodus leucichthus nelma), sturgeon (Acipenser baeri), omul (Coregonus autumnalis), muksun (Coregonus muksun) and Siberian cisco (Coregonus sardinella). 
Cattle breeding and agriculture have been introduced in southern areas. 
Fishing in river mouths (humpback salmon and dog salmon) and seal hunting is common among the Evens at the Sea of Okhotsk. The coastal Evens are  sedentary, living in log cabins (uran). Traditional earth huts (utan) were used in the past.  Dog sledges were common for inland transportation.</t>
  </si>
  <si>
    <t>The Problems of Development of Corporate Governance in Russia.pdf</t>
  </si>
  <si>
    <t>Юкагиры традиционно были кочевыми и полукочевыми охотниками. Животные, на которых они охотились, были дикий олень, лось, снежный баран, пушной зверь (соболь, песец) и водная дичь. Рыболовство на реках и устье было второстепенным занятием.
Мелкостадное оленеводство для тундровых юкагиров существовало для транспорта, хотя они использовали собак в упряжке и для охоты.
Развитие средств жизнеобеспечения со времен коллективизации было различным для обеих групп (см. ниже). Юкагиры в настоящее время оседлые, но некоторые ведут полукочевой образ жизни во время выпаса оленей и охотничьего сезона. Недавно они возродили традиционную хозяйственную структуру на основе рода. Традиционное жилище – урасу – конической, вигвамоподобной формы юрта используется во время выпаса оленей, охоты и рыболовства.
1. Верхнеколымские (таежные) юкагиры (со времен коллективизации):
В первую очередь в колхозах продолжили заниматься охотой и рыболовством, но дополнительно появилось оленеводство, которым занимались вместе эвенами и якутами. Оленеводство стало главным средством жизнеобеспечения для части населения, хотя охота (сейчас пушной промысел) и рыболовство сохраняют свою значимость. Другая часть населения присоединилась к якутским коллективным хозяйствам, в которых занимались животноводством, коневодством и огородничеством.
2. Нижнеколымские (тундровые) юкагиры (со времен коллективизации):
Традиционная охота на дикого оленя стала крайне невыгодной, когда популяции дикого оленя стали вытесняться домашними оленями, выпас которых был выгоден для колхозов. С тех пор охота стала менее значимой и она ограничилась пушным промыслом, порой охотой на лося. Оленеводство стало важным занятием для большинства населения, в то время как эвеноязычные юкагиры на р.Индигирка стали рыболовами.</t>
  </si>
  <si>
    <t>The Yukagirs have traditionally been nomadic and semi-nomadic hunters. Hunted animals were mainly wild reindeer, moose, deer, mountain sheep (in the taiga only), fur animals (sable, polar fox) and water fowls. Fishing in rivers and estuaries was a secondary occupation. 
Small-scale reindeer breeding among the tundra Yukagirs was mainly for reasons of transportation, although they also use(d) dogs, both as draught animals and for hunting.
The development of subsistence patterns since collectivisation was different for the two subgroups (see below). Yukagirs are today settled, but some lead a semi-nomadic life during reindeer herding and hunting seasons. They are recently revitalising their traditional clan-based economical structure. Traditional housing in the urasu, a conical, tepee-shaped yurt type, is restricted to herding, hunting and fishing purposes. 
1. The Verkhnekolymsk (taiga) Yukagirs since collectivisation: 
The collective farms first continued hunting and fishing, but started additional reindeer breeding, together with traditional Even and Yakut breeders. Reindeer breeding became the main subsistence of part of the population, although hunting (now mainly fur animals) and fishing has continuous importance. The other part of the population joined Yakut-dominated collective farms that lived of cattle and horse breeding and vegetable gardening. 
2. The Nizhnekolymsk (tundra) Yukagirs since collectivisation: 
The traditional wild reindeer hunt became increasingly ineffective, when the wild reindeer population started to suffer from the unsustainable competition by domestic animals since reindeer breeding had been effectuated in collective farms. Hunting has since become less important and is confined to fur animals and occasionally moose. Reindeer breeding has become the main occupation for most of the population, while the Even-speaking Yukagirs at the Indigirka River became fishers.</t>
  </si>
  <si>
    <t>http://stavkan.ru/materials/laws/show.php?adres=148039
...
http://www.yunet-magadan.ru/index.php?option=com_content&amp;view=article&amp;id=51:-q-q&amp;catid=8:16&amp;Itemid=50
...
http://base.consultant.ru/cons/cgi/online.cgi?req=doc;base=LAW;n=84814
…
also: http://www.ethnoconsulting.ru/cntnt/presscentr/koncepciya.html</t>
  </si>
  <si>
    <t>Approved by the order of the Government of the Russian Federation of February 4, 2009, No. 132-р.</t>
  </si>
  <si>
    <t>The Chuvans are traditionally nomadic reindeer breeders, hunters (hunting mainly wild reindeer, but also mountain sheep, wolf, brown bear) and trappers (trapping squirrel, hare, fox, red fox, polar fox), fishers (mainly salmon) and dog breeders. They also had small stocks of domestic reindeer for transportation. Prior to colonisation, they also worked as traders and dog-drivers for the Chukchi, bartering trade with the population at the Sea of Okhotsk. They lived in Siberian chums, tent-like frameworks covered with birch bark. In the 19th century, after the major migrations, the remaining nomadic Chuvans developed a large-scale reindeer husbandry and lived in yarangas (hide-covered framework buildings of Chukotkan type). 
When in the19th century a group of Chuvans in the the Markovo District became sedentary, they maintained in general their Yukagiran type of subsistence, fishing and hunting wild reindeer during reindeer migrations. They lived together with starozhily (Russian "Old Settlers") and Yukagirs in log houses with flat roofs and dirt floors, clay stoves, wooden beds, sometimes with sweat baths. For the summer months, they moved to summer residences at the river banks to catch red fish (Siberian salmon and humpback salmon), using Russian boats (karbasses). Fish was caught with fishnets, rods and salmon traps. In autumn, they hunted wild reindeer from kayak-like boats with spears. At the end of the 19th century, an avearge hunter would kill 40-50 animals. They also hunted or trapped squirrels, wolves, bears, hares, wolverines, foxes and birds. 
The sedentary Chuvans in Markovo deal today with fish processing and community services. Stock breeding (since the 1930s) and green-house vegetable gardening (since the 1950s) have in addition been introduced. Dog breeding has vanished as an economic occupation. The other segment of the Chuvan population residing in the smaller villages still pursue semi-nomadic reindeer-breeding, partly in common collective farms with Evens, Koryak and Chukchi, in the upper reaches of the Anadyr River. 
Traditional clothes are today only used occasionally by the semi-nomadic people. The clothes are are of Chukotkan type: a cotton shirt, a kukhlyanka (double fur jacket) and fur trousers in winter, or a kamleika (cotton jacket) in summer, as well as shoes of seal skin.</t>
  </si>
  <si>
    <t>Order of the Government of the Russian Federation of 23.06.2008 № 895-p "To approve the changes made to the complex
priority measures on preparation and holding in the Russian
Federation of the Second International Decade of Indigenous Peoples
the world, approved by Decree of the Government of the Russian
Federation on November 19, 2007 N 1639-p (Collection
legislation of the Russian Federation, 2007, N 48, p. 6026)."</t>
  </si>
  <si>
    <t>Shapsugs</t>
  </si>
  <si>
    <t>Чуванцы традиционно являются кочевыми оленеводами, рыболовами и собаководами, охотниками (охота преимущественно на дикого оленя, а также снежного барана, волка, бурого медведя и ловля капканами белки, зайца, лисицы, песца). До колонизации они работали также в качестве торговцев на собачьих упряжках, участвуя в бартерном обмене с населением Охотского моря. Они жили в чумах, покрытых березовой корой. В XIX в. после массовых миграций часть кочевых чуванцев занялась крупностадным оленеводством и проживали в ярангах (жилище чукотского типа, покрытое оленьей шкурой).
Когда в XIX в. группа чуванцев в районе Марково стала оседлой, у них был в основном распространен юкагирский тип жизнеобеспечения: рыболовство и охота на дикого оленя во время его миграций. Они жили вместе с русскими старожилами и юкагирами в длинных домах с плоскими крышами и земляным полом, глиняными печами, деревянными кроватями, иногда имелись бани. В летние месяцы они переезжали на летние стоянки на берегу рек для ловли красной рыбы (лососёвые), используя русский тип лодки (карбаз). Рыбу ловили сетями, удочками, сачками. Осенью на каяках-лодках охотились с острогой на дикого оленя. В конце XIX в. охотник в среднем забивал 40-50 животных. Они также охотились или ставили капканы на белок, волков, бурых медведей, зайцев, лисиц и птиц.
Оседлые чуванцы Марково занимаются в настоящее время рыболовством и общинной деятельностью. Скотоводство (с 1930-х годов), овощеводство (с 1950-х годов) стали дополнительными занятиями. Собаководство как хозяйственная деятельность исчезла. Другая часть чуванского населения, живущая в маленьких селах, все еще занята оленеводством, частично в общественных хозяйствах вместе с чукчами, коряками, эвенами в верховьях р.Анадырь.
Полукочевники используют традиционную одежду. Одежда чукотского типа представлена из кухлянки и меховых штанов зимой, камлейки летом, а также обуви из камуса и нерпичьей кожи.</t>
  </si>
  <si>
    <t>Шапсуги</t>
  </si>
  <si>
    <t>Распоряжение Правительства Российской Федерации от 23.06.2008 № 895-р 
  Утвердить  прилагаемые  изменения, которые вносятся в комплекс
первоочередных   мер   по  подготовке  и  проведению  в  Российской
Федерации   Второго  Международного  десятилетия  коренных  народов
мира,    утвержденный    распоряжением   Правительства   Российской
Федерации    от    19 ноября    2007 г.    N     1639-р   (Собрание
законодательства Российской Федерации, 2007, N 48, ст. 6026).</t>
  </si>
  <si>
    <t>Шапсуги </t>
  </si>
  <si>
    <t>23.06.2008 № 895-р</t>
  </si>
  <si>
    <t>Краснодарский край </t>
  </si>
  <si>
    <t>Krasnodar region</t>
  </si>
  <si>
    <t>Краснодарский край</t>
  </si>
  <si>
    <t>The Chukchi have a traditional twofold cultural subdivision into sedentary, coastal sea mammal hunters (30%), using baydars (walrus skin boats) and dog sledges, and nomadic, inland reindeer breeders (70%), using reindeer sledges. They were linked by trade, which was particularly an exchange of sea mammal and reindeer products. The coastal villages were formed by up to 20 yarangas (family accommodations), while reindeer breeder camps only had 2-10. Modern coastal villages have hundreds of inhabitants (e.g. Uelen ca. 1000). 
Intensive reindeer breeding is the economically most important occupation. The herds, like those of the Koryaks often exceeding 1,000 animals, graze in the open tundra in the summer, and migrate between protected areas in the winter. The domestic reindeer population of Chukotka has been decreasing since the end of the1980s from 500,000 to 112,000. Nevertheless, reindeer breeding is becoming increasingly important due to the stagnation in food delivery from outside the okrug. 
Sea mammal hunting is the main traditional occupation of Chukchi and Yupik at the Bering Strait. They have practiced collective hunting of whale and walrus with harpoons. Sea mammals provide food, oil, skins, ivory and other products. During the Soviet period most of the meat went to feed foxes in fur farms, but in recently, in privatised hunting brigades, more and more food is used for human consumption. Environmental law that forbids the hunting of walrus on the beaches, results in large losses of killed animals that sink. Since the purchase of grey whales from Russian whaling boats has become too expensive in the last years, the local population has started to re-adopt traditional whaling methods. 
Fishing, mainly of salmon, is traditionally developed in the Anadyr, Kolyma and Chaun River mouths, with a varying, but generally declining quota. Hunting on land (wild reindeer, moose, wolverine, brown bear, lynx, mountain sheep, polar fox, birds) is carried out by both reindeer breeders and sea mammal hunters. It is an important factor in the reconstruction of self-sufficiency with regard to supplies of food and winter clothing. Gathering of berries, herbs, roots and mushrooms, like in most of the North, has regained an increasing importance due to the present economic disaster. 
Fur farms were introduced to broaden the native economy and to create local employment, especially for women. Fur farms had consumed major portions of the sea mammal harvest in the coastal villages, which made them inappropriate in the present situation where supply of other foodstuff for the population is lacking. Now fur farms are closed. Livestock raising (cattle, poultry) and vegetable gardening were introduced, mainly during the 1970s and 1980s, but has now mostly disappeared. Only in a few villages of southern Chukotka, vegetable gardening is an important factor for the local population.</t>
  </si>
  <si>
    <t>Шорцы </t>
  </si>
  <si>
    <t>Традиционная система жизнеобеспечения у эскимосов и приморских чукчей одинакова. Они морские охотники, охотятся также на дичь, дополнительным занятием у них является рыболовство и собирательство.
Морской зверобойный промысел (тюлени, моржи, киты) – главное традиционное занятие эскимосов и чукчей Берингова пролива. Технология промысла, использовавшаяся ими, была наиболее передовой во всем мире (поворотный гарпун, охота в открытом море). В советский период большая часть мяса млекопитающих шла на корм песцам в зверофермах; недавно приватизировашиеся бригады охотников все более предназначают его для питания населения. Законы об окружающей среде запрещают охоту на моржа у побережья, что приводит к большим потерям уже убитых животных. В октябре 1996г. российское правительство получило разрешение добывать двух гренландских китов. Моржовые клыки использовались для функциональных и декоративных целей и были важными предметами в торговле.
Наземная охота (дикий олень, лось, волк, бурый медведь, снежный баран, песец, рысь, птицы) и рыболовство являются важным фактором для восстановления самообеспечения. Собирательство ягод, трав, корней, грибов также, как на всем Севере, вновь приобрело повышенное значение в условиях экономического кризиса.
Зверофермы появились в местной экономике недавно, чтобы обеспечить рабочими местами, особенно женщин. Песцы потребляли огромное количество мяса морских животных; в настоящей ситуации это стало невыгодным, т.к. население испытывает недостаток в продовольствии. Сейчас зверофермы есть только в двух поселках.</t>
  </si>
  <si>
    <t>Кемеровская область, Республика Хакасия, Республика Алтай </t>
  </si>
  <si>
    <t>Kemerovo Region, Khakassia, Altai Republic</t>
  </si>
  <si>
    <t>The Problems of Development of Corporate Governance in Russia: Comparison with Central Europe and China</t>
  </si>
  <si>
    <t>Кемеровская область, Республика Хакасия, Республика Алтай</t>
  </si>
  <si>
    <t>Bond Law Review</t>
  </si>
  <si>
    <t>Kemerovo Oblast, Republic of Khakassia, Altai Republic</t>
  </si>
  <si>
    <t>The traditional subsistence pattern of the Siberian Yupik is very close to that of the coastal Chukchi. They are marine hunters, with game and bird hunting, as well as gathering and fishing as secondary occupations. Yupik villages had traditionally 15-40 yarangas, which substituted former earth huts since the middle of the 19th century. For transportation, they use baydars (walrus skin boats) and dog sledges, as well as modern, open boats.
Sea mammal hunting (seals, walrus, whales) is the main traditional occupation of the Yupik and the Chukchi at the Bering Strait. Techniques used by them were the most advanced in the world (toggling harpoons, open-water hunting). During the Soviet period most of the mammal’s meat went  to feed foxes in fur farms, but in recently privatised hunting brigades, more and more food is used for human consumption. Environmental law that forbids the hunting of walrus on the beaches, results in large losses of killed animals that sink. In recent years, the Russian government issued the permission to kill Greenland whales. Ivory tusks are used in a variety of functional and decorative industries and are important trade items. 
Fishing and hunting on land (wild reindeer, moose, wolverine, brown bear, lynx, mountain sheep, polar fox, birds) constitutes an important factor in the reconstruction of self-sufficiency. Gathering of berries, herbs, roots and mushrooms, like in most of the North, has regained an increasing importance due to the present economic disaster.
Fur farms were introduced to broaden the native economy and to create local employment, especially for women. Foxes had consumed major portions of the sea mammal harvest in the coastal villages, which was inappropriate in the present situation where supply of other foodstuff for the population is lacking. Fur farms are left in two villages.</t>
  </si>
  <si>
    <t>1</t>
  </si>
  <si>
    <t>Kemerovskaya O, R Khakasiya, R Altay</t>
  </si>
  <si>
    <t>Veronica Osipova</t>
  </si>
  <si>
    <t>http://www.sciencedirect.com/science/article/pii/S1462901101000223</t>
  </si>
  <si>
    <t>Традиционно система жизнеобеспечения алеутов – прибрежный морской промысел (тюлени, морская выдра) в сочетании с рыболовством, собирательством, птицеловством. Технология охоты на моржей у алеутов, также как и у ительменов, базировалась на использовании отравленных дротиков и стрел и тем самым значительно отличалась от гарпунного промысла чукчей и эскимосов. Алеутские традиционные поселения состояли из 2-4 полуземлянок, вмещавших 10-40 семей. Для передвижения они использовали длинные байдары (лодки с покрытием из тюленьих шкур).
Звероводство, животноводство и огородничество частично заменило традиционные виды деятельности.
Из-за современного социально-экономического кризиса более чем половина населения островов безработная. Для подъема экономики и самообеспечения предпринимаются усилия реорганизовать традиционные занятия, включая прибрежное рыболовство, краболовство, собирательство морских и наземных растений.</t>
  </si>
  <si>
    <t>science (2).pdf</t>
  </si>
  <si>
    <t>Коряки составляют коренное население Корякского автономного округа, северной и средней части Камчатки, которая административно принадлежит Камчатской области. Большею частью это горная местность с тундрой и лесотундрой. Южная часть области вулканически активная. Коряки проживают с чукчами (север), эвенами (север, юг), ительменами (юг). В этом столетии численность коряков медленно возрастала. Оленные коряки были подчинены царской власти и присоединялись с эвенами и юкагирами к русским казакам в войнах с чукчами и прибрежными коряками в XYIIIв. Эти войны, а также эпидемии оспы в 1769-70 г.г., существенно снизили численность населения с 10.000-11.000 в 1700 г. до примерно 4.800 в 1800 г. В царское время две субэтнические группы считались разными этническими народами из-за различий в языках: алюторцы (живут на перешейке Камчатки и восточной части Пенжинской губы, сочетали мелкостадное оленеводство с морской охотой и рыболовством) и кереки, из которых малая группа осталась на Мысе Наварин в Чукотском автономном округе (они были прибрежными охотниками на морзверя).</t>
  </si>
  <si>
    <t>The traditional subsistence of the Aleuts is a sedentary combination of marine hunting (various seal species and sea otter), fishing, birding and gathering. The whaling techniques of Aleut like Itelmen were based on the use of poisoned darts or arrows and thus differed essentially from the harpoon whaling of Yupic and Chukchi. Traditional Aleutian settlements consisted of 2-4 half-earthen houses, accommodating 10-40 families. They used large baydars (seal skin boats) for transportation. 
The traditional subsistence, although still preserved, has been partly substituted by fur farming, stock farming and vegetable gardening. 
Due to the present social and economic crisis, more than half of the population of the islands is now unemployed. There are efforts to reorganise traditional occupations, including coastal fishing, crab fishing, marine and terrestrial plant gathering, both for economic and self-sufficiency purposes.</t>
  </si>
  <si>
    <t>http://poisk-zakona.ru/56170.html
…
http://www.referent.ru/1/122225</t>
  </si>
  <si>
    <t>Evenks*</t>
  </si>
  <si>
    <t>Рыболовство (речное, лосось, корюшка) – основное традиционное занятие ительменов и камчадалов. Как и для большинства сельского населения Камчатки рыба является важным экономическим фактором. Хотя прибрежные рыболовецкие траулеры представляют угрозу для миграции лосося в реки, многие ительмены еще ведут традиционное рыболовство сетями. Традиционно важными реками для рыболовства у ительменов являются Утхолок, Ковран, Сопочная, Морошечная и Белоголовая. В 1980-е годы вылов лосося для коренных жителей был запрещен для того, чтобы защитить коммерческое прибрежное рыболовство. В настоящее время все коренные жители имеют квоту на вылов рыбы, но она недостаточна для нужд. Коневодство было важным занятием с XYIII в. и до коллективизации 1930-х годов, когда оно в основном было прекращено. Добыча пушного зверя имело важное хозяйственное значение для ительменов до колонизации, до введения ясачной платы. Охотились на соболя и лису. Традиционно значимы наземная охота и охота на морских млекопитающих - в основном на снежного барана, дикого оленя, бурого медведя, тюленя и кита. Сегодня эти занятия почти отсутствуют из-за ограничений в охоте.
Собирательство ягод, трав, корней и орехов всегда было важным, но второстепенным источником для питания и в годы советской власти. Но все труднее заниматься этим из-за недостатка полезных растений; в последние годы повысилась плата за сбор растений, включая дрова.</t>
  </si>
  <si>
    <t>national</t>
  </si>
  <si>
    <t>Indigenous people and co-management: implications for conflict management</t>
  </si>
  <si>
    <t>Республика Саха (Якутия), Красноярский край, Хабаровский край, Амурская область, Сахалинская область, Республика Бурятия, Иркутская область, Забайкальский край, Томская область, Тюменская область</t>
  </si>
  <si>
    <t>Культура манси имеет большое сходство с культурой хантов, с которыми живут смешанно. У манси, которые живут в нижнем течении рек Oби и Иртыша, рыболовство является важным средством существования. Сезонные перемещения с летних жилищ к зимним были достаточно традиционными. Обитатели верхнего течения рек живут главным образом за счет охоты (животные подобно лосю, дичь и пушной зверь). Многие жители занимаются рыболовством и охотой и также мелко-стадным оленеводством как вспомогательным занятием. Традиционно являются оседлыми и кочевыми в зависимости от местных условий. До 1979г. только около 43 % манси были заняты традиционными видами деятельности из-за нарастающего оскудения охотничьих и рыболовецких угодий.</t>
  </si>
  <si>
    <t>Government Decree on December 26, 2011 N 1145 "On Amendments to the Unified List of Indigenous Peoples of the Russian Federation and the list of the indigenous peoples of the North, Siberia and the Russian Far East"</t>
  </si>
  <si>
    <t>Селькупы традиционно были охотниками и рыбаками, тем не менее были более оседлыми, чем северные самоеды (ненцы, энцы, нганасаны). Летом они жили в жилищах конической формы, зимой в деревянных жилищах. Белки, соболь, волки и другие пушные животные, а также дичь являлись важной добычей. Олень, главным образом, использовался как транспортное животное. Начиная с 19-ого века, когда русские стали постоянными поселенцами на территории селькупов и стали охотиться на домашнего оленя, оленеводство превратилось в менее распространенное занятие селькупов.</t>
  </si>
  <si>
    <t>The Republic of Sakha (Yakutia), the Evenk Autonomous District, the areas of Krasnoyarsk Territory, Khabarovsk Territory, Amur Region, Sakhalin Region, Republic of Buryatia, Irkutsk region, Chita Region, Tomsk Region, Tyumen Region</t>
  </si>
  <si>
    <t>Постановление Правительства РФ от 26 декабря 2011 г. N 1145 "О внесении изменений в Единый перечень коренных малочисленных народов Российской Федерации и в перечень коренных малочисленных народов Севера, Сибири и Дальнего Востока Российской Федерации"</t>
  </si>
  <si>
    <t>26 декабря 2011 г. N 1145</t>
  </si>
  <si>
    <t>До середины 20 века, кеты жили в постоянных летних лагерях в чумах, покрытых корой и в течение зимы во временных лагерях в землянках. Основными средствами жизнеобеспечения были рыболовство летом и охота зимой (лось, олень, пушные животные). Для рыболовства использовались большие плоскодонные лодки, которые также могли служить как летние жилища. Мелко стадное оленеводство (теперь исчезнувшее) было дополнительным занятием и являлось главным образом транспортным. Традиционные виды занятий, развившиеся в отдельные отрасли в советский период, обеспечивают продовольствием, но достаточного количества лицензий не выдается. Современные сельскохозяйственные занятия - животноводство, огородничество и молочное животноводство.</t>
  </si>
  <si>
    <t>Environmental Science &amp; Policy</t>
  </si>
  <si>
    <t>4-5</t>
  </si>
  <si>
    <t>Ammends:  постановлением Правительства Российской Федерации от 24 марта 2000 г. N 255 (Собрание законодательства Российской Федерации, 2000, N 14, ст. 1493; 2008, N 42, ст. 4831; 2010, N 21, ст. 2615; N 26, ст. 3353; N 37, ст. 4684);
Ammends:  перечне коренных малочисленных народов Севера, Сибири и Дальнего Востока Российской Федерации, утвержденном распоряжением Правительства Российской Федерации от 17 апреля 2006 г. N 536-р (Собрание законодательства Российской Федерации, 2006, N 17, ст. 1905; 2010, N 21, ст. 2615)
 recognizes Veps / Вепсы and Evans / Эвены (ламуты)</t>
  </si>
  <si>
    <t>229–239</t>
  </si>
  <si>
    <t>Alfonso Peter Castro</t>
  </si>
  <si>
    <t>Erik Nielsen</t>
  </si>
  <si>
    <t>The Koryaks are, like the Chukchi, traditionally subdivided into a sedentary, coastal sea mammal hunter and fisher society using baydars (skin boats) and dog sledges, and a nomadic, inland reindeer breeder and hunter society using reindeer and, locally, dog sledges. Traditional camps and coastal villages consisted of yarangas, fur-covered frame buildings, which are still used for herding purposes. Koryak yarangas were large and could accommodate up to 25 persons by the late 19th and early 20th century. 
Intensive reindeer breeding and salmon fishing are now the basic occupations of the Koryaks. Koryak reindeer herds are known to be large and can contain several thousand animals. In 1993, the Koryakskiy Avt. Okrug had ca. 200,000 reindeer, distributed within 11 collectives and some private herds. Like in Chukotka, the number has since been drastically decreasing. Reindeer breeders live semi-nomadically now. The Koryak reindeers are not tamed much, and the herds need to watched continuously. 
Coastal Koryaks have a traditional, annual cycle comprising spring sea mammal hunting and coastal fishing (July), summer salmon fishing, autumn sea mammal hunt and coastal fishing, including crab fishing (September-October) and winter fur animal hunting (November-March/April). 
Salmon fishing in rivers and river mouths has developed into one of the most economically important occupations of the Koryaks, amounting to 1.5 million tons a year, unless the fish is caught by foreign trawlers offshore. Along the shores, herring fishing (Clupea harengus) is economically most important. Other caught fish are red fish species like Pacific salmon (Oncorhynchus kisutch), Oncorhynchus tschawytscha, trout (salmo trutta), smelt (Osmerus mordax), grayling (Thymallus thymallus), lenka. Navaga, a cod species, is caught below the winter ice. 
Dog breeding for transportation was a traditional secondary occupation. Fur animal trapping (sable, fox, otter, weasel, wolverine, squirrel) was stimulated by Russian colonisers for yasak payment and trade. Newly introduced economical branches, with no cultural tradition, are cattle farming, horse breeding and vegetable gardening.</t>
  </si>
  <si>
    <t>Нивхи были оседлыми и полукочевыми рыболовами с такими дополнительными занятиями как добыча дичи, морской зверобойный промысел, собаководство и собирательство. Рыба, преимущественно лососёвые и речная рыба, была важным ресурсом жизнеобеспечения нивхов. Добывали рыбу круглый год сетями, неводами или перекрывали реку ловушками. Для прибрежных жителей Сахалина и устья р.Амур дополнительным занятием являлся промысел на морских млекопитающих, особенно на тюленей и морских львов с помощью гарпунов и дубинок с лодок или на берегу.
Охота (на бурого медведя, дикого оленя, лося, пушных животных) проходила после основного рыбного сезона осенью, когда семьи возвращались в свои зимние жилища. Она проводилась с помощью стрел и луков, копий, позже – с ружьем. Ловля соболя и других пушных животных была периодически необходима; часть нивхских семей с Амура проводила зиму на Сахалине для охоты на соболя, который там обитал. Собаководство, как для ловли животных, так и для пропитания, было также распространено. В XYII в. некоторые семьи имели от 300 до 500 собак.
Традиционно нивхи жили в небольших поселениях от двух до пяти, редко до 20 семей. До конца XIX в. они имели отдельные зимние и летние жилища, которые были постоянными. Летние жилища были расположены на рыбьих угодьях, в то время как зимние - вблизи охотничьих в тайге. Жилища строили из шестов и покрывали двойным слоем смолы. В некоторой степени сохранились женское рукоделие и традиционная одежда (в основе подобная кимоно, женское пальто из тюленьей шкуры).
Изменения в структуре поселений (ликвидация традиционных поселений при советской власти, централизация, интернатская система) имели губительное влияние на традиционную архитектуру. В настоящее время нивхи живут в населенных пунктах со смешанным населением, в домах русского типа, заняты работой в сельском хозяйстве, промышленности и в сфере услуг. Некоторые продолжают заниматься рыболовством и морским промыслом.
30-40% традиционной территории проживания нивхов стали непригодными для традиционных занятий из-за промышленных разработок. Нефтяные разработки в Охотском море уничтожают рыбные угодья. Загрязнение р.Амур фенолом и тяжелыми металлами также уничтожает рыбные запасы. Вырубка леса в водозащитной зоне имеет пагубный эффект для регулирования водной среды, что в конечном счете приводит к истощению рыбных запасов.</t>
  </si>
  <si>
    <t>http://digital.law.washington.edu/dspace-law/bitstream/handle/1773.1/877/7PacRimLPolyJ803.pdf?sequence=1</t>
  </si>
  <si>
    <t>Республика Саха (Якутия), Красноярский край, Хабаровский край, Амурская область, Сахалинская область,  Республика Бурятия, Иркутская область, Забайкальский  край, Томская область, Тюменская область</t>
  </si>
  <si>
    <t>7PacRimLPolyJ803.pdf</t>
  </si>
  <si>
    <t>Sakha Republic, Krasnoyarsk Krai, Khabarovsk Krai, Amur Oblast, Sakhalin Oblast, Buryat Republic,Irkutsk Oblast, Chita Oblast, Tomsk Oblast, Tyumen Oblast</t>
  </si>
  <si>
    <t>Fishing is the main traditional occupation of the Itelmens and Kamchadals, mainly in rivers (salmon). As for much of the remaining rural population of Kamchatka, fish is the main economic factor. Although offshore trawl fishing threatens the salmon migrations in the rivers, many Itelmens continue traditional net fishing. Important traditional fishing rivers for the Itelmens are the Utkholok, Kovran, Sopochnaya, Moroshechnaya and Belogolovaya. Indigenous salmon fishing was forbidden in the 1980s in order to protect the commercial marine fisheries. Indigenous people have individual fish quota today, but not enough for their needs. The controversial indigenous status of the Kamchadals has led to a confused and changeable situation concerning their fishing rights. 
Stock farming is a modern occupation, first introduced in the 18th century, and carried out by the collective farms in Kovran. Meat and milk are exported to urban centres, while there is local food shortage. Horse breeding was important from the 18th century to the  beginning of the collectivisation in the 1930s, when it was mostly given up. Stock farming is also done by Kamchadals.. 
Vegetable gardening is an important occupation for many Kamchadals, in combination with fishing. 
Fur animal hunting and trapping had a major economic importance among the Itelmens, also prior to colonisation and prior to the introduction of the yasak system. Important fur animals were sable and fox. Hunting of land and sea mammals mainly mountain sheep, wild reindeer, brown bear, seal and whale, have traditional importance. These occupations are almost abandoned today, mainly due to shortage and hunting restrictions. 
Gathering of berries, herbs, roots and cedar nuts has always been an important secondary food source, also during the Soviet Era, but is getting more difficult due to the increasing scarcity of useful plants. During the last years, fees have been levied for gathered products, including drift wood (fire wood).</t>
  </si>
  <si>
    <t>Негидальцы традиционно являются оседлыми рыболовами и охотниками. Они сохранили многие черты культуры от предков-эвенков. Рыболовство было преобладающим в нижнем течении рр.Амгунь и Амур. Негидальцы верхнего течения Амгунь охотились и рыбачили, а также занимались мелким транспортным оленеводством.
Рыболовством занимались чаще в одиночку с помощью различных приспособлений, включая мелкие неводы, сети, крючки, остроги. Негидальцы ловили горбушу, лосося (во время летних и осенних миграций), рыбу из семейства осетровых и карповых. Ледовым рыболовством занимались с помощью удочек.
Негидальцы охотились круглый год; дикий олень и лось были основной добычей. Оружием охоты были лук и стрелы, копье, позже оружие и самострелы. Кроме оленя охотились за соболем. В нижнем течении р.Амгунь охотники пользовались санями. В поисках пушных животных и дичи охотники доходили до разлива р.Амура, Сахалина и бассейна р.Горин. Методы охоты и снаряжение не отличались от эвенкийских.
Вплоть до XIX в. некоторые негидальцы занимались морской охотой в разливе р.Амур и на побережье Охотского моря. На тюленей охотились винтовками и копьями. В начале XX в. негидальцы стали заниматься зимними транспортными перевозками, используя собак и оленей. Они также стали заниматься овощеводством под влиянием русских.
Зимние жилища имели разные формы, обычно покрытые смолой, с несколькими печами с дымоходом, которые давали тепло до спального места семьи. Летом люди жили в поселениях у озера и маленьких рек жилищах, покрытых корой.
В советский период культура негидальцев претерпела значительные изменения. В настоящее время люди живут в больших поселениях с русскими и другими этносами. Их дома, средства транспорта и хозяйственная деятельность не отличается от окружающего их населения. Преобладают этнически смешанные семьи. Между тем, этническое самосознание негидальцев все еще сохраняется.</t>
  </si>
  <si>
    <t>Getting a Seat at the Table: Giving Indigenous Peoples of the Russian Far East Control over Local Government</t>
  </si>
  <si>
    <t>The Bill of the Federal Law No. 74068-4 on Amendments to Article 4 of the Federal Law “On the General Principles of Organization of the Legislative (Representative) and Executive Organs of the Territorial Entities of the Russian Federation”.</t>
  </si>
  <si>
    <t>The Mansi culture has many similarities with that of the Khants which locally or reginally live mingled with them. Those Mansi which live at the lower reaches of the tributaries of Ob and Irtysch have fishing as their most important subsistence. Seasonal shift from summer to winter dwellings was traditionally common. Those living at the upper reaches of the rivers live mainly of hunting (large animals like moose, and fowl and fur animals). Many combine fishing and hunting, and also reindeer herding pastoralism as a subsidiary occupation. Traditional housing is both sedentary and nomadic depending on the local conditions. By 1979 only about 43 % of the Mansi were still engaged in traditional employment, due to progressive devastation of hunting and fishing grounds.</t>
  </si>
  <si>
    <t>Pacific Rim Law &amp; Policy Journal</t>
  </si>
  <si>
    <t>Проект федерального закона n 74068-4 "о внесении дополнений в статью 4 федерального закона "об общих принципах организации законодательных (представительных) и исполнительных органов государственной власти субъектов российской федерации" (ред., внесенная в гд фс рф)</t>
  </si>
  <si>
    <t>Республика Саха (Якутия), Эвенкийский автономный округ, районы Красноярского края, Хабаровский край, Амурская область, Сахалинская область, Республика Бурятия, Иркутская область, Читинская область, Томская область, Тюменская область</t>
  </si>
  <si>
    <t>The Selkups have traditionally been hunters and fishermen, but have nonetheless led a more stationary life than the Northern Samoyeds (Nenets, Enets, Nganasans). In summer they lived in conical tents, in winter in log cabins. Squirrels, sables, wolverines and other fur animals as well as forest birds were important game. Reindeer were mainly used as draught animals. Since the 19th century, when the Russians appeared as permanent settlers in the territories of the Selkups and took to hunting their domesticated reindeer, reindeer breeding has grown more difficult for the Samoyeds.</t>
  </si>
  <si>
    <t xml:space="preserve">According to the bill, the statutes of the regions where indigenous peoples live should guarantee quotas for representation of indigenous peoples in the legislative (representative) organs of those territorial entities. However, the amendments to the federal statute in question have not been adopted. </t>
  </si>
  <si>
    <t>R Sakha, Evenkiyskiy AO, Krasnoyarskiy K., Khabarovskiy K., Amurskaya O, Sakhalinskaya O, R Buryatiya, Irkutskaya O, Chitinskaya O, Tomskaya O, Tyumenskaya O</t>
  </si>
  <si>
    <t>Until the middle of the 20th century, the Kets lived in permanent summer camps in bark-covered chums and dugout log dwellings, and during the winter in temporary camps. Main subsistence branches were fishing in summer and hunting (moose, deer, fur animals) in winter. For fishing, large flat-bottomed boats were used which also could serve as summer dwellings. Reindeer breeding (now abandoned) was subordinate and served mainly transportation purposes. Traditional subsistence, developed into economic branches during the Soviet era, is now only carried out for food supply, but sufficient licenses are not issued. Modern economic branches are animal breeding, kitchen gardening and dairy farming.</t>
  </si>
  <si>
    <t>http://www.lawmix.ru/lawprojects/50207
…
http://www.lawmix.ru/law_project/9735</t>
  </si>
  <si>
    <t>Evens*</t>
  </si>
  <si>
    <t>Эвены (ламуты)</t>
  </si>
  <si>
    <t>Республика Саха (Якутия), Хабаровский край, Магаданская область, Чукотский автономный округ, Камчатский край</t>
  </si>
  <si>
    <t>803-829</t>
  </si>
  <si>
    <t>The Republic of Sakha (Yakutia), Khabarovsk, Magadan region, Chukotka Autonomous Area, the Koryak Autonomous Okrug, Kamchatka regions</t>
  </si>
  <si>
    <t>Pacific Rim Law &amp; Policy Journal Assosiation</t>
  </si>
  <si>
    <t>Ульчи ведут оседлый образ жизни, основанный на рыболовстве и затем на охоте. Рыболовством занимались круглый год, особенно в период миграции лососёвых. Миграционные маршруты лососёвых также определяли расположение ульчских поселений вдоль правого берега главного русла р.Амур. Традиционное рыболовное снаряжение включало сети, заездки (крючки на длинных древках), различные типы острог. Рыба была единственным источником пищи не только людей, но и для их собак, которых они содержали в большом количестве как ездовых животных.
Охота имела вторичное значение. В основном они охотились на пушных животных – особенно на соболя, а также на ласку, белку, лисицу, выдру. Копья и луки со стрелами являлись оружием для охоты до появления огнестрельного оружия. Шкуры пользовались огромным спросом среди русских и китайских торговцев. Когда к концу XIХ в. соболя стало меньше, для его добычи ульчские охотники стали уходить вдлительные походы на Сахалин, бассейны рек Амгунь, Горин, Тумнин.
На лося и дикого оленя охотились круглый год. На морских животных, особенно, на выдру и морского льва, охотились на побережье Татарского пролива. Ульчи передвигались туда небольшими группами через о.Кизи.
Ульчи традиционно жили в маленьких поселениях, состоящих от двух до пяти домов, в летних и зимних жилищах. Древнее зимнее жилище – хагду – с столбовым каркасом и бревенчатыми стенами, двускатной крышей, земляным или глиняным полом, отопливалось двумя очагами.
Летом главным средством передвижения были лодки: плоскодонки – угда, каноэ, оморочки и берестянки; зимой ульчи использовали лыжи и собачьи упряжки амурского типа, которые были узкими и легкими.
Позже расширившееся Российское коммерческое рыболовство на р.Амур заставило ульчей развивать рыболовство в коммерческом русле. Из-за чрезвычайно развившегося рыболовства охота стала менее важной; к тому времени в низовьях Амура осталось несколько видов пушных животных. Чтобы выжить, ульчи постепенно перешли к занятиям, ранее незнакомым им: в сельском хозяйстве, лесоводстве, сфере обслуживания. Также появились коневодство и сенокос.
В последние годы из-за коммерческого рыболовства сократились рыбные запасы, что привело к квотированию рыбодобычи и повлияло на систему жизнеобеспечения коренного населения. Недавний ущерб окружающей среде также повлиял на торговлю рыбой и лишил людей их традиционной пищи. Загрязнение р.Амур фенолом и тяжелыми металлами от деревообрабатывающих заводов и комбинатов, вырабатывающих целлюлозу и минералы, уничтожает рыбные запасы, приводит к деградации окружающей среды и вызывает проблемы со здоровьем у населения. Рыбные запасы уменьшились с 1960 г. по 1990 г. в 20 раз. В добавок вырубка леса в водозащитной зоне р.Амур имеет пагубный эффект на регуляцию воды в природе, влияя на рыболовство и транспорт.</t>
  </si>
  <si>
    <t>http://128.104.94.54/m/ndqyz/legal_devmt.pdf</t>
  </si>
  <si>
    <t>The Nivkhs were sedentary or semi-nomadic fishermen, with additional occupations like game and sea mammal hunting, dog breeding and gathering. 
Fish, mainly salmon and freshwater fish, was the most important resource of Nivkh subsistence. Fishing was carried on throughout the year with nets, seines, and river barriers with traps. For the coastal-dwelling Nivkhs on Sakhalin and in the Amur River estuary, an additional activity was the hunting of sea mammals, especially seals and sea lions with floating harpoons and clubs from boats or from the shore. 
Game hunting (bear, wild reindeer, moose, fur animals) was carried out after the main fishing season, in the autumn, when the families moved to their winter dwellings. It was carried out with bows and spears, later with guns. Trapping sable and other fur animals was periodically important; some Nivkh families from the Amur area would spend the winter on Sakhalin to hunt sable which was abundant there. Dog breeding, both for draught animals and as a food source, was also widespread. In the 17th century, some families may have had between 300 and 500 dogs. 
Traditionally, the Nivkhs lived in small settlements of two to five, seldom up to 20, families. Until the end of the 19th century they had separate summer and winter dwellings, which both were permanent. The summer dwellings were at their fishing grounds, while the winter dwellings were situated close to the hunting grounds in the taiga. Houses were pole-frame structures with double pitch roofs. Traditional clothing, mainly the kimono-like women's clothing, women's seal skin coats, and also women's handicrafts, have to some extent been preserved. 
Changes in the structure of settlements (Soviet liquidation of settlements, centralisation, boarding school system) have had a detrimental impact on traditional architecture. Nowadays, the Nivkhs live in places of mixed population, in Russian-type houses, and have widely adopted the Russian way of life with commercial jobs in the agricultural, industrial and service sectors. Some contiune fishing and seal hunting. 
Industry as a whole has made 30-40% of traditional Nivkh lands useless for traditional occupations. Oil development in the Sea of Okhotsk is devaluating tradi¬tional fishing grounds. The pollution of the Amur River with phenols and heavy metals has killed fish stocks in the river. Felling of timber in water-protection zones has a detrimental effect on the water regulation of the river, which ultimately contributes to the depletion of fish stocks.</t>
  </si>
  <si>
    <t>legal_devmt.pdf</t>
  </si>
  <si>
    <t>not adopted</t>
  </si>
  <si>
    <t>Sakha Republic, Khabarovsk Krai, Magadan Oblast, Chukotka Autonomous Okrug, Kamchatka Krai</t>
  </si>
  <si>
    <t>Legal Development in Post-Soviet Russia</t>
  </si>
  <si>
    <t>The Negidals are traditionally sedentary fishermen and hunters. They have preserved many cultural features of their Evenk ancestors. Fishery was prevailent in the lower reaches of the Amgun river and at the Amur River. The Negidal of the upper Amgun fished and hunted, but also dealt with small-scale saddle-reindeer herding. 
Fishing was done with various utensils, including small seines, nets, fishhooks, spears, often by a single person. The Negidals fished humpback salmon, Siberian salmon (during summer and autumn migrations), and fish of the sturgeon and carp families. Winter ice fishing was done with rods. 
The Negidals hunted throughout the year; wild reindeer and moose were harvested for subsistence. Weapons were bow and arrow, spear, and later guns and spring-gun constructions. Fur-bearing mammals, particularly the sable, were hunted on reindeer back. In the lower reaches of the Amgun River, the hunters walked with a hand sled. In search of fur animals and fowl, the hunters would reach the Amur Strait, Sakhalin, and the Gorin River basin. Hunting methods and equipment did not differ from those used by the Evenks. 
Until the 19th century, some Negidal practiced sea mammal hunting in the Amur Strait and off the coast of the Sea of Okhotsk. Seals were killed with rifles and spears. In the early 20th century, the Negidals became engaged in winter transportation services, using dogs and reindeer. They also started vegetable gardening under the Russian influence.
Winter buildings at the Amgun River had various shapes, were normally pitch-covered, had several stoves with chimneys that conducted the heat through a broad family plank bed. During the summer, the people lived in settlements at lakes and small rivers in bark-covered pole frame structures.  
During the Soviet period, the Negidal culture underwent considerable changes. Today, the people live in larger settlements together with Russians and other ethnic groups. Their houses, means of transportation and economic activities do not differ from those of the surrounding population. Ethnically mixed families predominate. The ethnic self-awareness of the Negidals, however, is still prominent.</t>
  </si>
  <si>
    <t>Federal Law On Fisheries and the Conservation of Aquatic Biological Resources [20 December 2004, № 166-FZ]</t>
  </si>
  <si>
    <t>228-251</t>
  </si>
  <si>
    <t>Федеральный закон от 20 декабря 2004 г. N 166-ФЗ "О рыболовстве и сохранении водных биологических ресурсов" (с изменениями и дополнениями)</t>
  </si>
  <si>
    <t>V.H. Winston &amp; Son Inc.</t>
  </si>
  <si>
    <t>Kathryn Hendley</t>
  </si>
  <si>
    <t>20 декабря 2004 г. N 166-ФЗ</t>
  </si>
  <si>
    <t>Республика Саха (Якутия), Хабаровский край, Магаданская область, Чукотский автономный округ, Корякский автономный округ, районы Камчатской области</t>
  </si>
  <si>
    <t>http://www.sscnet.ucla.edu/soc/faculty/brubaker/Publications/12_National_Minorities.pdf</t>
  </si>
  <si>
    <t>R Sakha, Khabarovskiy Kray, Magadanskaya O, Chukotskiy AO, Koryakskiy AO, Kamchatskaya O</t>
  </si>
  <si>
    <t>Вначале, когда ороки прибыли на Сахалин, они жили только в северной части острова. Они занимались оленеводством и дополнительно рыболовством и охотой. Этим они значительно отличались от этнически близкого народа – ульчей – в связи с их хозяйственной деятельностью. Олень использовался для многих целей, включая пищу, одежду и транспортировку (для верховой езды и как тягловое животное). В летний период ороки преимущественно находились на восточном побережье и занимались рыболовством и охотой на тюленей. Они жили в жилище, покрытом корой дерева и оленьей шкурой. Для хранения рыбы и мяса строили небольшие постройки.
В начале или в середине XIХ в. часть ороков мигрировала на юг к устью р.Поронай и другие места южного Сахалина, где они осели, перестав заниматься оленеводством, и перейдя к занятиям соседних коренных народов – айнов и нивхов (рыболовство, охота, собаководство, морская охота). Но часто они использовали одного или нескольких оленей для транспортных целей.
С 1870-х годов влияние русских стало значительным. Для северных ороков овощеводство и животноводство стали теми новыми занятиями, в которых они преуспевали.
В настоящее время ороки вместе с нанайцами, нивхами и русскими проживают в селах в стандартных русского типа деревянных жилищах. Только оленеводы из колхоза с.Вал (север Сахалина) вели полукочевой образ жизни. Главным занятием южных ороков в Поронайском районе является рыболовство, но есть люди, которые работают в промышленности.
От прежней культуры сохранились некоторые элементы, главным образом, в одежде и рыболовном снаряжении. Из-за малочисленности ороков сохранение этнической культуры находится под угрозой.</t>
  </si>
  <si>
    <t>The Ulchi led a sedentary mode of life based on fishing and, secondarily, hunting and trapping. 
Fishing was a year-round activity with its climaxes during the salmon migrations. The migratory routes of the salmon also determined the distribution of the Ulchi villages along the right bank of the main channel of the Amur River. Traditional fishing tools included nets, zaezdkas (fishhooks on long shafts), and various types of spears. Fish was not only the main food source of the people, but also for their dogs, which they kept in large numbers as draught animals. 
Hunting was of secondary importance. They mostly hunted fur animals - mainly sable, but also weasel, squirrel, otter, fox. Prior to the introduction of guns, weapons were bows and arrows and spears. Pelts were in great demand among Russian and Chinese merchants. When sables became rare in the Amur area at the end of the 19th century, the Ulchi hunters would leave for long expeditions to Sakhalin, to the basins of the Amgun, Gorin, and Tumnin rivers, in order to find them. Moose and wild reindeer were hunted throughout the year. Marine mammals, especially otter and sea lion, were hunted on the coast of the Tatar Strait. The Ulchis travelled there in small groups across Lake Kizi. 
The Ulchi lived traditionally in small villages, consisting of two to five houses, with both summer and winter dwellings. The ancient winter dwelling, khagdu, is a frame structure of poles and logs with a double-pitch roof and a dirt or clay floor, heated by two fireplaces.
The main means of summer transport were boats: plank punt boats, ugda, canoes, omorochki, and small birch-bark boats; in winter, the Ulchi used skis and dog sleds of the Amur type, which were narrow and light and had bent runners.
Russian large-scale commercial fishing in the Amur River later forced the Ulchi to compete and to develop their subsistence into a commercial undertaking. Because of the greatly increased scale of fishing, hunting became less important - there were also by this time far fewer fur animals on the Lower Amur. To earn a living, the Ulchi gradually had to take on occupations formerly unknown to them, such as agriculture, forestry, and service jobs. Horse breeding and haymaking were also introduced.
In recent years, commercial overfishing reduced stocks and led to quota regulations severely affecting the indigenous population’s subsistence. Recent environmental damage has almost abolished the fishing trade and deprived people of their customary diet. The pollution of the Amur River with phenols and heavy metals from cellulose and mineral concentration factories and a timber mill kills fish stocks, degrades the quality of the natural environment and causes health problems among the population. Fish stocks have been depleted by a factor of 20 from 1960 to 1990. In addition, timber felling in water-protection zones of the Amur River has a detrimental effect on water regulation, affecting both fishing and transportation.</t>
  </si>
  <si>
    <t>Enets*</t>
  </si>
  <si>
    <t>Taimyr (Dolgan-Nenets) Autonomous District</t>
  </si>
  <si>
    <t xml:space="preserve">Federal Law On the Conservation of Hunting Grounds and Amendments to Specific Regulations of the Russian Federation [24 July 2009, № 209-ФЗ] </t>
  </si>
  <si>
    <t>At first, when the Oroks arived on Sakhalin, they lived only in the northern part of the island. They took to nomadic reindeer breeding, with fishing and hunting as subsidiary activities. They thus differ significantly from their ethnically related neighbours, the Ulchi, in regard to their economy. Reindeer were used for all purposes, including food, clothing and transportation (riding and draught animals). During the summers, the Oroks stayed mostly at the eastern shore and were occupied with fishing and seal hunting. They lived in tents covered with tree bark and reindeer skins. Small huts were build to store fish and meat. 
In the early or middle part of the 19th century, part of the Oroks moved southward to the Poronai River mouth and other places in southern Sakhalin, where they became sedentary, gave up reindeer breeding, and adopted the ways of the other indigenous groups there, the Ainu and Nivkhs (fishing, sea mammal and game hunting, dog breeding). But they often kept one or a few reindeer for transportation purposes. 
From the 1870s, Russian influence became significant. For the northern Oroks, vegetable farming and cattle breeding are the new occupations gaining ground. 
Today, the Oroks inhabit villages of standardised dwellings together with Nanai, Nivkhs and Russians, in Russian-type log cabins. Only the herdsmen in the collective farm of Val (northern Sakhalin) lead a semi-nomadic life. The main occupation of the southern Oroks in the Poronaisk District is fishing, but there are also people employed in industry. 
Only a few items, mainly clothing and fishing gear, have been preserved from the old culture. The cultural survival of the Oroks is particularly endangered because of their very low number.</t>
  </si>
  <si>
    <t>Федеральный закон от 24 июля 2009 г. N 209-ФЗ "Об охоте и о сохранении охотничьих ресурсов и о внесении изменений в отдельные законодательные акты Российской Федерации" (с изменениями и дополнениями)</t>
  </si>
  <si>
    <t>Таймырский (Долгано-Ненецкий) автономный округ</t>
  </si>
  <si>
    <t>12_National_Minorities.pdf</t>
  </si>
  <si>
    <t>Нанайцы традиционно оседлые рыболовы и охотники. Рыболовство было наиболее важным занятием в системе жизнеобеспечения. Нанайское рыболовство имело высокий уровень специализации рыболовных снастей, включая различные типы острог и сетей; реку перекрывали с помощью заездков (крючки на длинных древках). Одежда для рыболовства, изготовленная из рыбьей кожи – типичный элемент нанайской культуры.
Значимость охоты, похоже, спадает в течение XIХ в. Во многих сказках герои занимались преимущественно охотой. Нанайцы охотились как ради мяса, так и ради пушнины. Они охотились на лося и дикого оленя с помощью самострелов, капканов и укрытий. На медведей охотились с помощью копий, или петель, изготовленных из шкуры лося.
Охота и рыболовство были отражены в календаре нанайцев, где, к примеру, пять месяцев имели отношение к рыболовству.
Они имели постоянные и сезонные поселения, меньшие состояли из 2-5 семей, большие – из 10-15. Сезонный характер охоты и рыболовства часто требовал перемещения из летних в зимние жилища. Наиболее древним типом жилища были полуподземные или подземные с деревянным основанием, большею частью жилища размещались на склоне речных берегов.
Позже типичное однокамерное зимнее жилище – хагдан – превратилось в жилище с каркасом из столбов и плетеных прутьев, глины и травы. Продуманная система прогревания проводила тепло от очага в различные части жилища, но в доме было довольно-таки дымно. Летние жилища, в виде палаток или конструкций конической формы, были покрыты корой дерева.
Транспортным средством летом были лодки различных видов: долбленки, берестянки, плоскодонки с каркасом. Зимой нанайцы использовали лыжи со специальным луковидным посохом вместо палок. У них были ручные сани, собачьи и в некоторых местах оленьи упряжки. У уссурийских и сунгарских нанайцев имелись лошади, которых они разводили сами.
В течение второй половины ХХ в. значительное загрязнение р.Амур постепенно уничтожило рыбьи запасы и привело к деградации окружающей среды. Ограничения на рыболовство и охоту как следствие истощения природы изменили как систему жизнеобеспечения так и традиционное питание нанайцев. Хотя рыболовство еще сохраняется, особенно пожилыми людьми, многие колхозы являлись сельскохозяйственными и рыболовецкими, большинство нанайцев являются хорошо образованными специалистами, в т.ч. в образовании и здравоохранении.</t>
  </si>
  <si>
    <t>24 июля 2009 г. N 209-ФЗ</t>
  </si>
  <si>
    <t>Taymyrskiy AO</t>
  </si>
  <si>
    <t>Образ жизни удэгейцев был близко связан с тайгой и охотой. Это требовало более подвижного образа жизни. Несмотря на их кочевую жизнь удэгейцы и орочи не занимались оленеводством, - факт, который отчетливо выделяет их от многих других таежных народов. Целью охоты был мех и мясо, хотя добыча рогов была также необходима. Рога продавались китайцам. Китайцы также покупали корень женьшеня, который рос в Уссурийской тайге. Поиск этого растения был одним из занятий удэгейцев.
В отличие от других амурских народов, лов рыбы играл менее важную роль в их жизни. И только южные тазовцы по примеру китайцев, обрабатывали землю в речных бассейнах.</t>
  </si>
  <si>
    <t>National Minorities, Nationalizing States and External National Homelands in the New Europe</t>
  </si>
  <si>
    <t>Законы Республики Саха (Якутия)</t>
  </si>
  <si>
    <t>The Nanais are traditionally sedentary fishermen and hunters. 
Fishing was of primary importance to the traditional subsistence. Nanai fishing had a high degree of specialisation of fishing tools, including various types of spears and nets; dam fishing was carried out with zaezdkas (fishhooks on long shafts). Fishing clothes made of fish skin are a typical expression of Nanai culture. 
The importance of hunting seems to have decreased during the 19th century. In numerous folk tales, the characters were mainly engaged in hunting. The Nanais hunted both for fur and for meat. They harvested moose and wild reindeer by means of pitfalls, abatises, and self-shooting constructions. Bears were caught with loops of moose hide, or with spears. 
Hunting and fishing were reflected in the calendar of the Nanais, where, e.g., five months had names related to fishing activities. 
There were both permanent and seasonal settlements, smaller ones of 2-5 families, and larger ones of 10-15 families. The seasonal character of fishing and hunting often necessitated moving from summer to winter dwellings. The most ancient types of housing were subterranean or semi-subterranean houses with log frames, mostly located close to the river bank slopes. Later, the typical one-chamber house for winter use - the khagdun - developed, with walls of poles, braided brushroll, clay and grass. A sophisticated heating system conducted the heat of the fire place through different parts of the house and through the benches, but made the house quite smoky. Summer houses were birch-bark covered tents or conical pole constructions. 
Transportation in summer was by various sorts of boats: dugouts, birch-bark, plank, and framed types. In winter, the Nanais used skis with a special bow staff instead of poles. They had hand-, dog-, and locally also reindeer-pulled sleds. The Ussuri and Sungari Nanais also used horses which they bred themselves. 
During the second half of the 20th century, considerable pollution of the Amur River has gradually killed fish stocks and degraded the natural living environment. Fishing and hunting restrictions as a consequence of wildlife depletion have changed both the subsistence pattern and traditional diet of the Nanais. Though fishing still is done, especially by elder people, many kolkhozes adopted agriculture and lifestock husbandry, and a large number of Nanais work now in highly skilled professions, e.g. as teachers or in health care.</t>
  </si>
  <si>
    <t>Традиционно систему жизнеобеспечения вепсов составляло экстенсивное земледелие. Основными культурами являлись ячмень, рожь, овес, лен, репа. Животноводство после земледелия играло вторую роль, а охота и рыболовство – вспомогательную. Одним из древних занятий являлся гончарный промысел. Во второй половине XYIII в. среди вепсов распространились такие занятия как лесозаготовка и сплав, «бурлачество». В советские годы на этнической территории вепсов стали создаваться промышленные предприятия на каменных разработках, лесозаготовках. В управлении, просвещении, здравоохранении и других отраслях сложились группы из представителей вепсов.
Традиционные жилища похожи по типу на севернорусские, особенностями являются хозяйственные постройки, которые представляют собой единый комплекс Т-образной формы. Во внутренней планировке северновепской избы (перть) стол расположен у фасадной стены (“финское” расположение), а печь - устьем к боковой стене.
Традиционный костюм схож с севернорусским, в женской одежде его особенностями являлась юбка, а не сарафан, в мужской одежде – шапки из заячьего меха, шейные платки (каглан пайк), мужские свадебные штаны с вышивкой и бахромой по низу (калдят).
Основу традиционной пищи составляли каши, похлебки, пироги с рыбной начинкой, овсяный кисель, солодковое ржаное тесто, домашнее пиво, квас и др.</t>
  </si>
  <si>
    <t>Republic of Sakha (Yakutia)</t>
  </si>
  <si>
    <t>The traditional means of subsistence for the Orochi has been fishing and hunting. In coastal regions the Orochi have also practiced hunting sea animals. Breeding sledge dogs was a widespread occupation. Agriculture was introduced only at the beginning of the 20th century by the Russians. Though the same occupations have persisted, their relative importance has changed considerably.
The Orochi are a more-or-less settled people among whom only the hunters led a more vagrant life. This differentiates them clearly from their nomadic kindred people, the Udege. Formerly, the seasonal nature of fishing and hunting necessitated the erection of summer and winter settlements. Their modes of construction differed greatly - bark dwellings sufficed for the summer while sod huts cased inside with timber were built for the winter. The hunters erected conical tents covered with grass in winter. Russian-type log cabins were introduced towards the end of the 19th century.
Vegetable farming and animal husbandry have become the main occupations in the villages. Some people are still engaged in fishing and hunting, however, shooting animals for fur is strictly regulated by licence system and a general decrease in the numbers of fish and wildlife sets additional restrictions. Ethnic traditions have persisted to an extent in clothing and in diet.</t>
  </si>
  <si>
    <t>OFLOCALITIES(areas) OFCOMPACTRESIDENCEINDIGENOUSMINORITIESINTHEREPUBLICOFSAKHA(Yakutia) "," ListofrevivingcommunitiesandareaswithintheboundariesoflandofnomadicTribalCommunities</t>
  </si>
  <si>
    <t>" возрождаемыхнаселенныхпунктовитерриторийвпределахграницземлепользованиякочевыхродовыхобщин)</t>
  </si>
  <si>
    <t>The Udege's way of life was closely connected with their taiga forest and hunting. This necessitated a more mobile lifestyle. In spite of their nomadic life the Udege and Orochi did not raise reindeer, a fact which distinctly separated them from many other taiga peoples. The primary object of hunting was gaining furs and meat, though obtaining the antlers was also essential. The antlers were sold to the Chinese. The Chinese also bought the root of the ginseng plant which grew in the Ussuri taiga; searching for this plant was one of the vital occupations of the Udege.
Unlike other Amur peoples, fishing played a less important part in their life. And only the southern Taz, following the example of the Chinese, tilled their fields in the coastal river basins.</t>
  </si>
  <si>
    <t>Daedalus</t>
  </si>
  <si>
    <t>107-132</t>
  </si>
  <si>
    <t>Основу жизнеобеспечения тофаларов составлял охотничий промысел. Охотились на соболя, белку, выдру, бобра, лисицу, росомаху поздней осенью и зимой, а на лося, марала, косулю в течение года. Во время промысла применяли способ облавной охоты, до начала ХХ в. использовали самострелы и луки, ружье. Традиционно вели кочевой образ жизни, используя при перекочевках оленей, которых в одном хозяйстве использовалось примерно до 20-30 голов. В XIX в. тофалары стали использовать лошадей для верховой езды. Из домашних промыслов наиболее распространенными были кузнечество, обработка дерева, бересты и кожи.
Собирательство было дополнительным занятием: кедровые орехи, растения (сарана и др.).
У кочевников использовался конической формы чум, который летом покрывали вываренной берестой, а зимой – шкурами лося или марала. В течение ХХ в. у тофалар произошел переход на оседлость, основным типом жилища стал срубный дом.
Традиционная одежда изготовлялась из шкур лося, оленя, марала. Распространенными видами одежды были шуба, сшитая мехом внутрь, и халат из оленьих шкур и косульей ровдуги, прямой в покрое, расширяющийся к низу с прямыми рука-вами. Летом мужчины носили кафтан из сукна или ткани. Зимой женщины носили головной убор из оленьей шкуры мехом наружу.
Главным продуктом питания у тофалар было мясо копытных: лося, косули, кабарги, оленей, медведя, зайца, белки, промысловых птиц. У домашних оленей доили молоко, которое употребляли в кипяченом виде, добавляя в чай. Из этого молока изготовляли сыр и простоквашу, замораживали в берестяной посуде, очищенных кишках и желудках животных.</t>
  </si>
  <si>
    <t>Rogers Brubaker</t>
  </si>
  <si>
    <t>The traditional subsistence of the Veps was an extensive agriculture. The main crops were barley, rye, oats, flax, and turnip. Stock-breeding was next in importance after agriculture, while hunting and fishing were subsidiary occupations. Ceramics was one of the oldest crafts. In the second part of the 18th century, such occupations as timber cutting and floating, and the trade of barge haulier were widespread among the Veps. During the Soviet period mining enterprises were established in the Vepsan residence areas and forests diminished due to timber cutting. Vepsan representatives were involved in administrative work, education, public health care and other spheres of life.
Traditional dwellings are similar to those elsewhere in Northern Russia, though they have some specific features, like household buildings forming one T-shaped complex (izba). Inside the northern Vepsan izba (pert’) a table is situated near a façade wall (“Finnish” arrangement) while the opening of the stove points towards a side wall.
Traditional clothing is similar to that of Northern Russia. However, there were some differences: women wore a skirt, not a sarafan, while men had hats of hare fur, neckerchiefs (kaglan payk), wedding trousers with embroidery and a fringe on their lower part (kaldyat).
The main elements of traditional food were porridge, broth, pies with a fish filling, oat kissel, liquorice rye pastry, home-brewed beer, kvas, etc.</t>
  </si>
  <si>
    <t>http://pubs.aina.ucalgary.ca/arctic/Arctic22-4-367.pdf</t>
  </si>
  <si>
    <t>Arctic22-4-367.pdf</t>
  </si>
  <si>
    <t>Основу системы жизнеобеспечения составляло рыболовство. Рыбу (щуку, чебака, окуня, карася, стерлядь и др.) ловили сетями, неводами, острогами, запорами, ловушками. Летом часть чулымцев занималась плужным земледелием, выращивая ячмень, а с появлением русских – овес, рожь, пшеницу, кроме того, занимались выпасом скота. Зимой охотились на пушного зверя с использованием сложного (соган) и простого лука, петли, силков, плашек, клепцов и др. Собирательство являлось подсобным занятием, предметами сбора были съедобные и лекарственные растения, ягоды, шишки и др. Среди домашних ремесел были распространены ткачество, плотницкие работы, кожевенное дело, изготовление веревок, берестяной и деревянной посуды, лодок, лыж, нарт и др.
Главные традиционные блюда состояли из рыбы, дичи и растений. Рыба подвергалась вялению, сушке и копчению для длительного хранения. Готовили уху, кашу из курмача (очищенного и сушёного ячменя), талкан (болтушку из молотых зерен или муки) и др.
Традиционными жилищами являлись землянки (одыг), срубные полуземлянки (кыштаг) с крышей полупирамидальной формы, срубные юрты с прямоугольным и многоугольным основанием и конусообразной крышей, временные жилища, крытые берестой, войлоком, рогожей. Под влиянием русских с XYIII в. среди чулымцев распространились срубные пятистенные и крестовые дома.
Традиционно средствами передвижения были запряженные лошадьми телега, сани, волокуша. Прямокопыльные нарты часто запрягали одной-двумя собаками. В качестве надводного транспорта служили долбленые, дощатые, берестяные лодки. Зимой охотники передвигались на лыжах, подшитых мехом.
К национальной одежде относится костюм из рубахи и штанов, сшитые из холста, ситца и шелка, а также камзолы. Шубы женщины носили из беличьего и лисьего меха, мужчины – тулупы, шубы и дохи из козьих и оленьих шкур. Обувью служили чирки (с мягкой подошвой), сапоги (из налимьей кожи, кожи других животных), сапоги-бродни. В XYIII-XIX вв. национальная одежда чулымцев была вытеснена русской.</t>
  </si>
  <si>
    <t>A basis of traditional subsistence was fishing. Fish (pike, bream, perch, crucian, sterlet, etc.) were caught with nets, seines, harpoons, locks, and traps. In summer, part of Chulym population was busy in plough agriculture cultivating barley, and – with arrival of the Russians – oats, rye, and wheat. In addition, they were occupied with tending herds. In winter they hunted fur-bearing animals using composite (sogan) and simple bows, lassos, snares, billets, etc. Gathering was a subsidiary occupation. They gathered edible plants and herbs, berries, cones, etc. The most common domestic crafts were weaving, timbering, leather-processing, manufacturing of ropes, birch-bark and wooden crockery, boats, skis, sledges, etc.
The main traditional food included fish, game and plants. Fish was jerked, dried and smoked for long-term preservation. They also prepared fishsoup, porridge of kurmach (hulled and dried barley), talkan(a mash of ground grains or flour), etc.
Traditional dwellings were dugouts (odyg), semi-underground houses (kyshtag) with frameworks of logs and roofs shaped like truncated pyramids, frame yurts with rectangular or polygonal bases and conical roofs, temporary dwellings covered with a birch-bark, felt, or bast. Since the 18th century – under Russian influence – the Chulyms started to build frame houses with five walls and cross-vaulting houses.
Transportation was traditionally by horse waggon, sledges, and draggers. One or two dogs were often harnessed to sledges. For transportation on water, they used boats made of hollowed trees, planks and birch-bark. In winter, hunters used skis with animal skin soles.
National clothing includes shirts and trousers made of sackcloth, printed cotton, or silk, as well as camisoles. Women coats were made of squirrel and fox fur, while men wore sheepskin coats, fur coats and coats made of goat and reindeer skin. Footwear were chirki (with a soft sole), boots (made of burbot or mammal skin), and brodni boots. In the 18-19th centuries the traditional clothing was replaced by Russian clothing.</t>
  </si>
  <si>
    <t>Cross-Cultural Education in the North</t>
  </si>
  <si>
    <t>Жили родовыми общинами. Рыболовство стало главным источником системы жизнеобеспечения. Ловили хариуса, иайменя, язя, щуку, налима сетями, неводами, ловушками, удочками, острогой, луком. Транспортным средством служили локи-долбленки берестянки. Охота была одним из распространенных занятий шорцев – от 75 до 90%, охотились на оленя, марала, лошадь, пушной зверь (белка, колонок, выдра, горностай, лисица, соболь, рысь).
Собирательство было вспомогательным средством существования для шорцев: собирали кедровые шишки, ягоды, клубни, корни, луковицы и стебли сараны, кандыка, дикого лука, черемши, пиона, борщевника.
Другим основным занятием шорцев была выплавка и ковка железа. На юге было распространено подсечно-огневое мотыжное земледелие. Сеяли ячмень, пшеницу, коноплю. Летом переселялись в летние шалаши для посева и уборки урожая. От русских переняли пашенное земледелие. Было развито ткачество: из конопли и крапивы; выделывали кожу, изготавливали утварь из дерева, бересты.
В мужскую одежду входили рубаха, штаны, халат, в женскую – длинная рубаха. Обувь кожаная с длинными голенищами. Южные шорцы одежду изготавливали из конопли и кендыря.
Основу традиционной пищи составляли продукты охоты и рыболовства. Мясо из конины и дичи жарили на костре, варили. У степных шорцев были распространены молочные продукты: кислое молоко, пресный сыр, творог, масло. Из напитков – брага из муки ячменя (абыртка), чай.</t>
  </si>
  <si>
    <t>10.07.2003 59-З N 121-III</t>
  </si>
  <si>
    <t>Eric Gourdeau</t>
  </si>
  <si>
    <t>http://www2.brandonu.ca/library/cjns/14.2/hele.pdf</t>
  </si>
  <si>
    <t>Главными традиционными занятиями телеутов, обеспечивавших их систему жизнеобеспечения, были кочевое скотоводство горно-степной зоны (до I пол. XYIII в.) и пешая охота в таежно-степной зоне. Охота велась на зайцев, лис, волков, медведей, колонков, ласок, соболей, лосей, коз, рысей, уток, глухарей и др. с помощью лука и стрел, копий до нач. XIX в., позже из ружей, а также с использованием силков, черканов, самострелов и др. С начала вхождения телеутов в Российское государство стали складываться особые формы оседлого земледельческо-скотоводческого хозяйства. Разводили лошадей и крупный рогатый скот (особенно на севере Горного Алтая). Выращивали ячмень, пшеницу, просо, овес, рожь.
Рыболовство имело подсобный характер, рыбу ловили острогой, удочками, сетями, неводами, луком и стрелами. Собирательство было распространено повсюду (предметы сбора – кедровый орех, черемша, сарана). Известными домашними промыслами у телеутов были обработка кожи, дерева, металла, ткачество, плетение, шитьё. В настоящее время большая часть телеутов, проживающих в сельской местности, работают на промышленных предприятиях, шахтах.
Традиционная женская одежда сохранилась до нынешнего времени: длинное платье (кюнек) с накладным нагрудником, легкий кафтан, шаровары из ситца или холста; цветной тканый пояс (кур), обувь (из овчины и кожи) с высокими голенищами; головной убор конической формы из стеганой ткани и кистью на макушке, зимние шапки из овчины с бобровой или собольей оторочкой. Из верхней одежды: теплый стеганый халат (сырмал), шуба (тон, каптал). Мужская одежда сохранилась менее, чем женская: кафтан (телен), теплый стеганый халат, шубы, кожаная обувь.
Основу традиционной пищи составляли блюда из конины и баранины (бульоны и супы, колбасы), молока (напитки айран, чегень, варенец, сыры, сметана и др.).
Наиболее распространенными типами жилищ телеутов были постоянные каркасные наземные постройки конического типа; полуподземные жилища, прямоугольные в основании, каркасные или срубные с плоской или двускатной крышей. Внутри помещений находилась глинобитная печь. К хозяйственным постройкам относились амбары, бани, загоны для скота, хлевы, курятники и др.</t>
  </si>
  <si>
    <t>The Shors lived in tribal communities. Fishing was the main source of subsistence. The Shors caught grayling, naymen’, ide, pike and burbot using nets, seines, traps, rods, harpoons and bows. For transportation, they used boats made of hollowed trees or birch-bark. Hunting was one of the common occupations for 75-90% of the Shors. Hunted animals were reindeer, Siberian deer, horse, fur animals (squirrel, Siberian weasel, otter, ermine, fox, sable, lynx).
Gathering was a subsidiary occupation. They gathered cedar cones, berries, tubers, roots, bulbs and stems of sarana, kandyk, wild onion, ramson, peony, and cow-parsnip.
Another main occupation of the Shors was iron smelting and forging. In the south, slash-and-burn hoe agriculture was common. They cultivated barley, wheat, hemp. In summer they moved into summer huts for sowing and harvesting. From the Russians, they adopted plough agriculture.
Weaving was also developed: hemp and nettle were used. They processed leather, manufactured utensils of wood and birch-bark.
Men’s clothing comprised shirts, trousers, and robes, while women wore long shirts. The Southern Shors made their clothes of hemp and dogs’ wool.
Hunting and fishing products were the basis of traditional food. Horse meat and game were broiled or boiled. Northern Shors widely used milk products: curdled milk, unsalted cheese, curd, butter. Common beverages were home-brewed beer of barley flour (abyrtka), and tea.</t>
  </si>
  <si>
    <t>hele.pdf</t>
  </si>
  <si>
    <t>NATIVE PEOPLE AND THE SOCIALIST STATE:
THE NATIVE POPULATIONS OF SIBERIA AND
THEIR EXPERIENCE AS PART OF THE UNION OF
SOVIET SOCIALIST REPUBLICS</t>
  </si>
  <si>
    <t>В отличие от западных тувинцев, занимавшихся кочевым скотоводством (мелкий и крупный рогатый скот, лошади, верблюды), тувинцы-тоджинцы были охотниками и оленеводами. Основу жизнеобеспечения тоджинцев составляла, прежде всего, охота. Охотились на диких копытных (марала, косулю, лося, дикого оленя), пушного зверя (соболя, белку) с использованием лука и стрел с тупыми наконечниками, самострелов, кремневого ружья с сошкой. Распространенным способом являлась облавная охота с применением засек. Оленеводство тувинцев-тоджинцев характеризуется как мелкостадное. Оленей использовали в качестве вьючных животных. В одном хозяйстве держали небольшое количество оленей.
Традиционным жилищем был чум. В летне-осенний период его покрывали берестяными полстями, а зимой – полстями из лосиных шкур.
Собирательство было вспомогательным занятием у тувинцев, предметами сбора являлись луковицы сараны, которые высушивали и хранили во вьючных мешках. Кроме них собирали кедровые орехи.</t>
  </si>
  <si>
    <t>Karl Hele</t>
  </si>
  <si>
    <t>Eskimo*</t>
  </si>
  <si>
    <t>http://www.ncbi.nlm.nih.gov/pubmed/19391443</t>
  </si>
  <si>
    <t>Эскимосы</t>
  </si>
  <si>
    <t>20.02.2004 111-З N 243-III </t>
  </si>
  <si>
    <t>Основу жизнеобеспечения алюторцев составляло сочетание оленеводства с морским зверобойным промыслом и рыболовством. Между кочевыми и оседлыми алюторцами существовали родственные и экономические связи, на основе которых создавались артели из 7-8 чел. для занятия морским зверобойным промыслом в весенне-осенний период и более крупные артели для рыбной ловли в летний период. Оленеводство у алюторцев характеризуется как мелкостадное, в стаде выпасались олени, считавшиеся коллективной собственностью нескольких хозяев (4-6 чел.). Оседлые алюторцы имели до нескольких оленей в этих стадах.
Продукцию морского зверобойного промысла составляли, прежде всего, лахтак и нерпа, на которых охотились недалеко от береговой линии. Выезжали группой на нартах, запряженных собаками, с ружьями и копьями. Жир морских животных служил для освещения помещения, мясо употребляли сразу или заготавливали впрок, из шкур готовили ремни и обувь. Наземная охота на пушных животных (выдра, лисица, росомаха, горностай, заяц) продолжалась с декабря по февраль. Рыболовством занимались в период хода лососевых (кета, горбуша и др.) с середины июня по середину сентября, используя невод. Вяленую на специальных вешалах рыбу (юколу) заготавливали впрок для употребления в пищу, а также как корм для собак. Продуктами собирательства являлись яйца диких птиц, орехи, морская капуста, дикий щавель, орехи, ягоды и др.
Распространенным традиционным типом жилища у алюторцев служили полуземлянки, восьмиугольные в основании, с вертикальными стенами и сводами в виде усеченного конуса и наружного щита-заслона в виде воронки, являвшегося входом. В помещение спускались по деревянной лестнице, в жилище проживали 3-5 семей из 22-25 чел. В летний период алюторцы жили в палаткообразных шалашах. Одежда изготовлялась в основном из оленьего меха, по типу сходная с чукотской и корякской: кухлянка, штаны у мужчин, комбинезон у женщин. Обувь шили из оленьих камусов, кож тюленей и оленьей замши. Транспортным средством являлись нарты, запряженные собаками и оленями.
Специалисты считают, что алюторцы подверглись значительному культурному и языковому влиянию со стороны эскимосов, от которых в частности они переняли искусство резьбы и гравировки по моржовому клыку.</t>
  </si>
  <si>
    <t xml:space="preserve">National Center for Biotechnology Information </t>
  </si>
  <si>
    <t>Size and place in the construction of indigeneity in the Russian Federation. [Curr Anthropol. 2008 Dec;49(6):993-1009; discussion 1009-20.]</t>
  </si>
  <si>
    <t>The main traditional occupations of the Teleuts were nomadic stock breeding in the mountain-steppe zone (until the first half of the 18th century) and hunting by foot in the taiga-steppe zone. They hunted hare, fox, wolf, bear, Siberian weasel, weasel, sable, moose, goat, lynx, duck, woodgrouse, etc. Until the beginning of the 19th century they used bow and arrow and spears, and then rifles. They also used snares, axes, simple cross-bows, etc. Since the Teleuts joined the Russian Empire a specific form of sedentary economy combining agriculture and stock-breeding developed. They started horse breeding, cattle farming (especially in the north of the Altay Mountains area). They cultivated barley, wheat, millet, oats, and rye.
Fishing was a subsidiary occupation. They caught fish with harpoons, rods, nets, seines, bow and arrow. Gathering was widespread everywhere (cedar nuts, ramson, sarana). Domestic crafts of the Teleuts were leather, wood and metal processing, weaving, wicker-work, sewing.
Today most of rural population work at industrial enterprises and mines.
Traditional women clothes have been in use until now: long dressess (kyunek) with attached breastplates, light kaftans, knickerbockers of printed cotton or sackcloth; coloured woven belts (kur), boots of sheepskin and leather with high tops, conical headdresses of quilted cloth with tassels on the top, winter hats of sheepskin with trimming made of beaver or sable fur. Outer clothing are warm quilted robes (syrmal) and fur coats (ton, kaptal). More of women’s than of men’s clothing elements are still in use; these include the kaftan (telen), warm quilted robes, fur coats and leather boots.
The basis of traditional food was horse-meat and mutton dishes (broth and soups, sausages) and milk (beverages like ayran, chegen, varenets, cheeses, sour cream, etc.)
The most common types of dwellings were stationary conical frame buildings and semi-underground frame or shell houses with rectangular bases and flat or gable roofs. Inside there was a loam stove. Household buildings were barns, bathhouses, enclosures for stock, cattle-sheds, hen-houses, etc.</t>
  </si>
  <si>
    <t>http://www.nativeweb.org/info/indigenousdefined.html</t>
  </si>
  <si>
    <t>Unlike the western Tuvinians, who were nomadic stock-breediers (sheep, goats, cattle, horses, camels), the Tuvinian-Todzhins were hunters and reindeer breeders. Their main subsistence-related occupation was hunting. They hunted wild ungulates (Siberian deer, wild goat, moose, wild reindeer), fur-bearing animals (sable, squirrel) using bow and arrow with blunt tips, simple cross-bows, and rifles with tripods. The common way of hunting was battue using abatis. Reindeer breeding was only carried out with small herds. Reindeer were also used as a pack animals. Each household possessed a small amount of reindeer.
The traditional dwelling was the chum (tent). In summer and autumn it was covered with birch-bark, in winter with moose skin.
Gathering was a subsidiary occupation. People gathered sarana bulbs, dried and stored them in packsacks. Cedar nuts were gathered as well.</t>
  </si>
  <si>
    <t>Чукотский автономный округ, Камчатский край</t>
  </si>
  <si>
    <t>Охота на птиц и мелких зверьков начиналась весной. Одним из способов ловли кереков служили сети, сплетенные из жил кита (пайнинтын), которые спускали со скалы в период птичьих базаров, а также использовали лук. Летом ловили рыбу (нерку, горбушу, кету, гольца и др.) с помощью остроги, запоров, дубинок. Осенью охотились на дикого оленя, горного барана, медведя, в море промышляли тюленей, моржа. В отличие от чукчей и эскимосов кереки занимались прибрежным морским промыслом. Зимой кереки охотились на пушного зверя (лисицу, росомаху, песца и др.).
Собирательство являлось одним из подсобных занятий кереков. Собирали морскую капусту, водоросли, моллюсков, кедровые орехи, ягоды.
Среди традиционных видов транспорта были кожаная байдара, которая была короче и шире, чем чукотско-эскимосская и собачья упряжка с приземистой многокопыльной нартой. Лыжи были подобны чукотским – «вороньи лыжи».
Кереки жили традиционно на небольших сопках, косах в одной землянке (куймайаана). Это жилище (зимнее) углубляли в землю до 0,5 м, в основании чаще оно имело прямоугольную форму, по углам ставили столбы на расстоянии 2-4 м, соединяя перекладинами. На эти перекладины ставили жерди по кругу, углубив основание каждой в землю. Сверху покрывали дёрном, засыпая песком, а зимой обкладывали жилище льдом.
Пищу готовили в земляной печи (пуйалкык), которую обкладывали большими плоскими каменными плитами, на них разводили костер. После нагрева между плитами раскладывали птичьи тушки, не снимая шкуры и убрав внутренности, мясо животных. После длительного тушения пища считалась готовой.
Одежда кереков была подобна чукотстко-корякской, сшитой из меха оленя и отороченной собачьим мехом и мехом других животных.
Одним из главных мифологических героев у кереков, также как и у других палеоазиатов (чукчей, коряков, ительменов), был Ворон Кукки. Тесное взаимодействие кереков с народами, окружавших их, привел к значительному влиянию чукотского и корякского языков на керекский язык и заимствованию некоторых элементов из эскимосского языка.
В период советской власти кереки занимались оленеводством вместе с чукчами и коряками.</t>
  </si>
  <si>
    <t>The basic subsistence of the Alyutors was a combination of reindeer breeding and marine hunting and fishing. There were kinship and economic connections between the nomadic and sedentary groups. On the basis of these connections they established artels, which included 7-8 participants, for spring and autumn marine hunting, and larger cooperatives for summer fishing.
Reindeer breeding is characterized by small herds with joint ownerships by 4-6 herders. Up to several animals in these herds belonged to sedentary Alyutors. The most important hunted sea mammals and seals that were hunted not far from the shore line. Hunting groups armed with rifles and spears hunted with dog sledges. Sea mammals’ fat was used for lighting the houses. The meat was consumed at once or stored. The skin was used to make belts and footwear. Hunting of fur-bearing animals on land (otter, fox, wolverine, ermine, hare) was carried out from December to February. Salmon fishing (Siberian salmon, humpback salmon, etc.) using seines was carried out from the middle of June to the middle of September when salmon went to spawning areas. Sun-dried fish (yukola) was stored asfood for people and dogs. Gathered foods were eggs of wild birds, nuts, laminaria, wild sorrel, berries, etc.
The traditional type of dwelling was a semi-underground house with an octagonal base, vertical walls and vaults shaped like truncated cones, and with exterior funnel-shaped shield-screens, which served as entrances. There were wooden stairs leading to dwellings where 3-5 families lived, each comprising 22-25 members. In summer the Alyutors lived in tent-shaped huts. The clothing, mostly made of reindeer skin, was similar to that of Chukchi and Koryaks: kukhlyanka, trousers for men, overalls for women. Footwear was made of reindeer kamus (skin from the lower part of the reindeer leg), seal skin, and reindeer chamois. Transportation was by dog or reindeer sledges.
Ethnographers believe the Alyutors were subjected to significant cultural and linguistic influence of Yupiks (Siberian Eskimos); in particular they adopted the art of carving and engraving on a walrus tusk.</t>
  </si>
  <si>
    <t>В прошлом охотники и таежные оленеводы. Основным способом жизнеобеспечения являлась охота на копытных (изюбря, северного оленя, кабана и др.), на птиц и пушных животных. Орудиями промысла являлись ловушки (плашки, куркавки), петли, самострелы, лук манза. Оленей сойоты использовали как транспортное средство. В стаде насчитывалось примерно до 30 голов. У охотника было 3 ездовых оленя. Оленей доили в день до 1-2 раз, на мясо забивали редко. На Саянах сформировался хозяйственно-культурный тип оленеводов таежного типа - вьючно-верховой, получивший название саянский. Саянский тип является остатком оленеводства древнейшего населения Саяно-Алтайского региона. Здесь разводили карагасскую породу северных оленей.
      В начале ХХ в. различались несколько типов хозяйственной деятельности сойотов: оленеводческо-охотничья, оленеводческо-скотоводческая с занятием пушным промыслом, скотоводческая и земледельческая. В 1930-е гг. в СССР активно проходил процесс образования колхозов и перевод кочевых малочисленных народов Сибири на оседлость. Это привело к обобществлению оленей и переходу сойотов на оседлый образ жизни в поселках Сорок, Хурга, Боксон, Орлик и на многочисленных мелких животноводческих фермах. Сойоты вынуждены были заниматься животноводством местного бурятского типа, разводя яков (сарлыков), хайныков, коров, лошадей и овец, перенимая у бурят их образ жизни. Стадо оленей в колхозах сохранялось для транспортных нужд охотников во время зимнего охотпромысла в горной тайге. В 1963 г. по решению Правительства Бур.АССР оленеводство в Оке было ликвидировано. Кроме того, позже на территории бывших родовых земель сойотов был создан Госпромхоз, к которому отошли лучшие охотничьи угодья. Сойоты остались без охотничьих угодий. С утратой охоты и оленеводства ушел в прошлое и традиционный сойотский образ жизни вместе с сойотским тюркским языком и национальной культурой. Стало забываться и самоназвание народа. В последние десятилетия ХХ в. большая часть сойотов считала себя частью бурятского этноса, чему, кроме культурного взаимодействия, способствовала общность мировоззренческих и фольклорных традиций.
Modern development:
In 1992, on the initiative of aboriginals from the village of Sorok, on a village meeting, the Soyot Cultural Center was established. Its aim is to promote the cultural and spiritual development of the Soyot and to revive their traditional crafts. The Soyot Cultural Centre also represents the Akhalar Foundation , a public charitable environmental organisation that deals with environmental issues.</t>
  </si>
  <si>
    <t xml:space="preserve"> 27.01.2005 207-З N 419-III</t>
  </si>
  <si>
    <t>Образ жизни тазов в прошлом был связан с охотой, рыболовством и собирательством. Летом охотились на лося, изюбря; зимой – на соболя, белку; на птицу – осенью и зимой. Орудиями охотничьего промысла являлись лук, сеть-рукавчик, капканы, пасти, плашки, кулемы, петли, лучковые арканы и самострелы. Рыболовство являлось второстепенным занятием. В конце XIX в. основу хозяйственного комплекса составили земледелие и животноводство под влиянием китайской земледельческой культуры. Названия основных сельскохозяйственных культур, орудий труда, техника земледиелия и приемы полеводства связаны с китайской культурой. Жилище тазов схоже с нанайским или удэгейским с некоторыми особенности конструкции и планировки.</t>
  </si>
  <si>
    <t>Native Web</t>
  </si>
  <si>
    <t>Defining 'Indigenous Peoples'</t>
  </si>
  <si>
    <t>http://indigenouspeoples.nl/indigenous-peoples/definition-indigenous</t>
  </si>
  <si>
    <t>В прошлом охотники на таежного зверя. Использовали лук, самострелы, ловушки давящего и ущемляющего типа. Охотились на соболя, белку, лисицу, горностая, боровую дичь. Помимо охоты занимались рыболовством, добывая щуку, тайменя, налима. Кроме того, занимались мотыжным земледелием, выращивая ячмень, рожь, коноплю и табак. В начале ХХ в. кумандинцы вели ореховый промысел, заготавливал черемшу. Соседство с русскими крестьянами привело к развитию бортничества (сбору дикого меда). Из домашних ремесел были распространены кузнечное производство, ткачество, валяние войлока и др. В советское время кумандинцы работали в колхозах и совхозах, на лесозаводе г. Бийска и других предприятиях.
В конце 1980-х гг. в результате демократических процессов в стране были созданы Кумандинский национальный сельский совет в Алтайском крае и общественная организация «Возрождение кумандинского народа». В 1992 г. в Республике Алтай была образована Ассоциация северных алтайцев. В 1998 г. в Алтайском крае образовалась Ассоциация кумандинского народа как правопреемник общественной организации «Возрождение кумандинского народа».</t>
  </si>
  <si>
    <t>13.07.2006 370-З N 755-III</t>
  </si>
  <si>
    <t>Fowling and hunting for small animals traditionally started in spring. One of the ways of fowling consisted in using nets made of whale tendon (paynintyn) which were lowered from a rock where birds were nesting. The Kereks used also bows. In summer they fished (red salmon, hunchback salmon, Siberian salmon, loach, etc.) using harpoons, locks, clubs. In autumn they hunted wild reindeer, wild sheep and bears. In contrast to the Chukchi and Yupik, the Kereks were occupied in coastal sea mammal hunting (seal, walrus). In winter the Kereks hunted fur-bearing animals (fox, wolverine, Arctic fox, etc.).
During the Soviet era Kereks were occupied in reindeer breeding together with Chukchi and Koryaks.
Gathering was a subsidiary occupation. They gathered sea cabbage, algae, clams, cedar nuts, and berries.
Among the traditional means of transportation there was a skin baydara, which was shorter and broader than that of Chukchi and Yupik. They also used stocky dog sledges. The Kereks’ skis were similar to those of Chukchi and were called “crow’s skis”.
The Kereks traditionally inhabited small hills and spits living in dugouts (kuymayaana). They deepened the floor of the winter dwelling by 0.5 m. It had a rectangular base; they placed pillars in corners at a distance of 2-4 m from each other and joined them by cross-beams. On these cross-beams, they set poles in a circle deepening a base of each pole into the ground. They covered the dwelling with sod and sand. In winter they faced it with ice.
Food was prepared in an earth oven (puyalkyk) that was faced with large flat stone slabs. Bird carcasses and animal flesh with the skin left on, but intestines removed, were placed on the heated stone slabs. The food was edable after long stewing.
The Kereks’ clothing was similar to that of Chukchi and Koryaks, made of reindeer skin and edged with dog or other animal fur.
One of the main heroes of the Kereks’ myths was Raven Kukki, which also was typical for other Palaeo-Asiatic peoples (Chukchi, Koryaks, Itelmens). Close interactions between Kereks and surrounding peoples resulted in a significant influence of the Chukchi and Koryak languages; some elements of Yupik language were also borrowed.</t>
  </si>
  <si>
    <t>Netherlands Centre for Indigenous Peoples</t>
  </si>
  <si>
    <t>Definition of indigenous peoples</t>
  </si>
  <si>
    <t>Article discussing working definitions of indigenous peoples</t>
  </si>
  <si>
    <t>http://www.nato.int/acad/fellow/96-98/danilenk.pdf</t>
  </si>
  <si>
    <t>Law of the Republic of Sakha (Yakutia) of 04.14.2010 N 820-N 537-IV "On ethnological expertise in the local traditional residence and economic activities of indigenous peoples of the Sakha Republic (Yakutia)"</t>
  </si>
  <si>
    <t>danilenk.pdf</t>
  </si>
  <si>
    <t>Yukagirs*</t>
  </si>
  <si>
    <t>14.04.2010 820-З N 537-IV </t>
  </si>
  <si>
    <t>In the past the Soyots were hunters and taiga reindeer breeders. Their basic subsistence was hunting game (Baikal elk , reindeer , wild boar , etc.), birds and fur mammals using traps, inlcuding snares and self-triggered arrows , and manza bows. Reindeer, in herds of up to 30 head, were used for transportation. A hunter had three riding deer. The deer were milked once or twice a day. Their meat wasseldom eaten. On the Sayan mountains a taiga form of reindeer breeding developed, mainly aimed at breeding pack and riding animals , which is consequently called the Sayan type. The Sayan type isa residual form of reindeer breeding from the ancient population of the Sayan-Altay region. From here the Karagas breed of reindeer was derived. 
     At the beginning of the 20th century diverging economic activities emerged among the Soyots: reindeer breeding combined with hunting; reindeer and cattle breeding in combination with fur farming; and cattle breeding and farming. In the 1930s collectivisation started in the USSR and the inhabitants of Siberia who were still nomads were forced into a settled way of life. Reindeer husbandry was converted into socialistic enterprises and people were permanently settled in the settlements of Sorok, Khurga, Bokson, Orlik and on numerous cattle-breeding farms. The Soyots were compelled to switch to Buryat-style husbandry, including  breeding yak , khaynyk (a yak-cow hybrid), cows , horses and sheep , while adopting more generally the Buryat way of life. Reindeer herds were kept in thecollective farms to provide transport during winter hunting in the mountain taiga. In 1963 reindeer breeding was abandoned in the Okinskiy Rayon, in accordance with the decision of the government ofthe Buryat ASSR. Later , a state farm was established on the best hunting grounds of the former Soyot lands. Since then the Soyots have remained without hunting grounds. With the loss of hunting andreindeer breeding , the traditional Soyot lifestyle, together with the Turkic Soyot language and much of their  culture, was finally abandoned. People even forgot their self-designation. During the lastdecades of the 20th century the majority of the Soyots considered themselves Buryats, which , besides some cultural interaction , contributed to a common worldview and shared folklore.
Modern development:
In 1992, on the initiative of aboriginals from the village of Sorok, on a village meeting, the Soyot Cultural Center was established. Its aim is to promote the cultural and spiritual development of the Soyot and to revive their traditional crafts. The Soyot Cultural Centre also represents the Akhalar Foundation , a public charitable environmental organisation that deals with environmental issues.</t>
  </si>
  <si>
    <t>Республика Саха (Якутия), Магаданская область</t>
  </si>
  <si>
    <t>North Atlantic Treaty Organization (NATO)</t>
  </si>
  <si>
    <t>The Republic of Sakha (Yakutia), Magadan region</t>
  </si>
  <si>
    <t xml:space="preserve">The lifestyle of the Taz in the past was based on hunting , fishing and gathering. They hunted moose and Baikal elk in the summer , in the winter sable and squirrel , and birds in both autumn and winter.Their hunting kit included bows , nets , various sorts of wooden traps , snares, bow-ejected lassos and self-triggered arrows. Fishing had minor importance. At the end of the 19th century agriculture andanimal farming were adopted under Chinese influence. Words for the main agricultural crops , tools , techniques and terms related to work in the natural environment are connected with Chinese culture.Housing is similar to that of Nanai and Udege with respect to construction and design. </t>
  </si>
  <si>
    <t>Law of the Republic of Sakha (Yakutia) from 03.01.2011 N 897-N 715-IV "On protection of original habitat, traditional way of life, economy and industries of Indigenous Peoples of the Sakha Republic (Yakutia)"</t>
  </si>
  <si>
    <t xml:space="preserve"> 01.03.2011 897-З N 715-IV </t>
  </si>
  <si>
    <t>Sakha Republic, Chukotka Autonomous Okrug, Magadan Oblast</t>
  </si>
  <si>
    <t>In the past Kumandins hunted taiga animals. They used spears, self-triggered arrows, and traps that killed or live-trapped animals. They hunted sable, squirrel, fox, ermine and wild boar. In addition to hunting they fished for pike, Hucho trout and burbot. They were also engaged in mattock agriculture, growing barley, rye, hemp and tobacco. At the beginning of the 20th century the Kumandins processed nuts and produced ramson. Their contact with neighbouring Russian peasants led to the gathering of wild honey. Forging, weaving and felt production were widespread. During Soviet times the Kumandins worked in collective and state farms, in the timber factory of Biysk and other enterprises.
In the end of the 1980s as a result of democratic processes in the country the Kumandin National Rural Council was created in the Altai Territory, and the public organization “Revival of Kumandin People” was founded. In 1992 the Association of Northern Altaians was formed in the Altai Republic. In 1998 the Association of Kumandin People was formed in the Altai Territory as the successor of “Revival of Kumandin People”.</t>
  </si>
  <si>
    <t>В прошлом особенно была развита охота на медведя, лося, марала, дикого козла, оленя, пушных животных, диких птиц. В охоте использовали петли, капканы, самострелы, шомпольные ружья и др. В рыболовном промысле при ловле окуня, чебака, щуки и др. использовали удочки, сети, запоры ман и др. Земледелие относится к подсечно-огневой системе; использовали мотыгу оол; высевали просо, пшеницу, ячмень, рожь, лен, коноплю. Скотоводство являлось подсобным хозяйством челканцев. В XIX в. челканцы занялись пчеловодством, в ХХ в. – огородничеством.
Из традиционных типов жилищ были распространены конические юрты, землянки с берестяной двускатной крышей, амбары, летние кухни и др.
К средствам передвижения относились лыжи саяно-алтайского типа, волокуши из шкур и пихтовых веток; берестяные челнок, лодка, долбленка. Распространен был конно-верховой транспорт.
Традиционные религиозные воззрения связаны с шаманизмом. Христианизации челканцы подверглись с середины XVIII в.</t>
  </si>
  <si>
    <t>Постановления</t>
  </si>
  <si>
    <t>R Sakha, Magadanskaya O, Chukotskiy AO</t>
  </si>
  <si>
    <t>In the past Chelkans hunted bear, elk, maral (Altaian mountain deer), wild goat, deer, fur animals and gwild birds. They used a variety of techniques, including loops, traps, self-triggered arrows, and muzzle-loaded guns. They caught fish such as perch, bream and pike using fishing tackles, nets, locks and other implements. Practising slash-and-burn agriculture using mattocks, they cultivated millet, wheat, barley, rye, flax and hemp. Horse breeding was a part-time activity. In the 19th century the Chelkans adopted beekeeping, and in the 20th century vegetable gardening.
Common traditional dwellings were dugouts with two-sided birch-bark roofs, conical yurts, barns, summer kitchens, etc.
Means of transportation were skis of the Sayan-Altaian type, sledges made of skins and fir branches, birch-bark canoes, dug-out boats and other boats. Horseback riding was widespread.
Traditional religious views are connected with shamanism. Christianisation started during the middle of the 18th century.</t>
  </si>
  <si>
    <t>В целом в хозяйстве камчадалов сочетались как традиционные отрасли коренного аборигенного населения (рыболовство, собирательство), так и привнесенные русскими казаками и переселенцами – пушной промысел, скотоводство, огородничество.
Быт современных сельских камчадалов мало чем отличается от вышеописанного. Основные занятия остались те же, но сильно сократились промысловые угодья под давлением многочисленного пришлого населения. Коренное население в Камчатской области, камчадалы вместе с немногочисленными ительменами, коряками, эвенами, алеутами составляет всего 2% от общей численности населения.
В настоящее время камчадалы поселков Соболево, Мильково, Ключи и г. Петропавловска-Камчатского с окрестностями создают свои общины, занимающиеся выловом рыбы, сбором дикоросов, в небольших объемах морским зверобойным промыслом.</t>
  </si>
  <si>
    <t>Present environmental threats:</t>
  </si>
  <si>
    <t>Yupik</t>
  </si>
  <si>
    <t xml:space="preserve">Этнографические особенности культуры и быта теленгитов сложились на базе кочевого и полукочевого пастбищного животноводства. Кочевой образ жизни позволял теленгитам Чуйской долины сохранять свою этническую специфику. С кочевым образом жизни и кочевым животноводством связана вся жизнь этих людей, их традиционная культура. </t>
  </si>
  <si>
    <t>Narrowing of reindeer pastures due to industrial expansion;
Destruction of reindeer pastures due to industrial pollution  (Nikel,  Murmansk, Monchegorsk, Apatity, Kirovsk) and military exercises / installations; 
Radioactive pollution of pastures from nuclear recycling plant in Gremikha; 
Reindeer theft by military personnel and others; 
Occupation and over-fishing of rivers by commercial tourist enterprises.</t>
  </si>
  <si>
    <t>Narrowing and destruction of reindeer pastures due to oil and gas development (Yamal Peninsula already severely damaged, Timan-Pechora region severe damage going on);
Cutting-off of reindeer migration routes by transport lines (roads, pipelines) in connection with oil and gas development 
Heavy-metal and SO2 pollution of pastures and rivers from industry in Norilsk area; 
Reindeer theft, poaching and other violating activities by oil workers</t>
  </si>
  <si>
    <t>Хозяйство и быт тубаларов характеризуется чертами типичными для культуры охотничьих племен и народностей, обитавших в горно-таежной местности. Основным занятием были охота на соболя, белку, зайца, лису, медведя, лося, рыболовство и собирание съедобных диких растений - колбы (черемша), калины, смородины, кандыка, сбора кедрового ореха, заготовкой их впрок на зиму и для продажи.
Охота велась различными способами: устраивались деревянные ловушки-капканы, луки-самострелы, ловчие ямы и деревянные загороди для крупных зверей. Лук со стрелами был широко распространен вплоть до XIX века, а затем его вытеснило шомпольное ружье. Охота велась только на родовой территории. Охотничий образ в горной тайге наложил отпечаток на все стороны быта тубаларов.</t>
  </si>
  <si>
    <t>Progressive urbanisation and industrialisation in Dudinka-Norilsk surroundings 
Cutting-off of reindeer migration routes by ship traffic on Yenisey 
Heavy-metal and SO2 pollution of pastures and rivers from industry in Norilsk area</t>
  </si>
  <si>
    <t>Современные проблемы окружающей среды:</t>
  </si>
  <si>
    <t>Competition of domestic and wild reindeer on reindeer pastures through increase of wild reindeer population, overgrazing.</t>
  </si>
  <si>
    <t>Todja</t>
  </si>
  <si>
    <t>Уменьшение оленьих пастбищ в связи с промышленной экспансией.
Загрязнение оленьих пастбищ промышленными отходами (г.г.Никель, Мурманск, Мончегорск, Апатиты, Кировск) и из-за военных испытаний.
Радиоактивное загрязнение пастбищ из-за завода по переработке ядерных отходов.
Кража оленей военными и другими лицами.
Вылов в реках рыбы сверх нормы коммерческими предпринимателями.</t>
  </si>
  <si>
    <t>Narrowing and destruction of reindeer pastures and hunting grounds due to oil and gas development (Surgut-Samotlor area and many other river basins are widely destroyed); 
Cutting-off of reindeer migration routes by transport lines (roads, pipelines) in connection with oil and gas development 
Pollution of rivers and bogs from oil-related activities; 
Reindeer theft, poaching and other violating activities by oil workers.</t>
  </si>
  <si>
    <t>Heavy-metal and SO2 pollution of pastures and rivers from industry in Norilsk area 
Competition of domestic and wild reindeer on reindeer pastures through increase of wild reindeer population</t>
  </si>
  <si>
    <t>Уменьшение и разрушение оленьих пастбищ из-за газовых и нефтяных разработок (п-ов Ямал уже серьезно пострадал, опасные разрушения ожидаются в регионе Тиман-Печора). Перевыпас оленьих пастбищ на Ямале, вследствие уменьшения территорий пригодных для выпаса из-за развития газовой и нефтяной промышленности, а также из-за увеличения количества домашних оленей. 
Уменьшение путей миграции оленей из-за транспортных линий (дороги, трубопроводы) в связи с разработками газа и нефти.
Загрязнение оленьих пастбищ и рек тяжелыми металлами и SO2, а также из-за промышленных разработок в зоне Норильска.
Браконьерство, кража оленей и другие незаконные действия со стороны нефтяников.</t>
  </si>
  <si>
    <t>Heavy-metal and SO2 pollution of pastures and rivers from industry in Norilsk area 
Impacts on reindeer pastures and rivers in N Yakutiya due to coastal and river shipping and related development of infrastructure, as well as river pollution 
Loss of various traditional subsistence due to deforestation in Evenk. Avt. Okrug</t>
  </si>
  <si>
    <t>Прогрессирующая урбанизация и индустриализация зоны Дудинка-Норильск.
Сокращение миграционных путей из-за судоходства на р.Енисей.
Из-за индустрии зоны Норильска загрязняются оленьи пастбища и реки тяжелыми металлами и SO2.</t>
  </si>
  <si>
    <t>Implementation of International Law In Russia and Other CIS States</t>
  </si>
  <si>
    <t>Impacts on reindeer pastures and rivers in N Yakutiya due to coastal and river shipping and related development of infrastructure; pollution of Shamanikha and Omolon rivers from gold mining; radioactive pollution due to atomic tests</t>
  </si>
  <si>
    <t>Gennady M. Danilenko</t>
  </si>
  <si>
    <t xml:space="preserve">Impacts on reindeer pastures and rivers in N Yakutiya due to coastal and river shipping and related development of infrastructure; pollution of Shamanikha river from gold mining; Radioactive pollution from atomic tests </t>
  </si>
  <si>
    <t>Перевыпас оленьих пастбищ вследствие увеличения популяции дикого оленя.</t>
  </si>
  <si>
    <t>Загрязнение оленьих пастбищ и рек из-за золотодобычи.</t>
  </si>
  <si>
    <t>http://www.law.northwestern.edu/journals/jihr/v2/5/</t>
  </si>
  <si>
    <t>Possible decrease of sea mammal population due to shipping and/or possible oil and gas development; 
Impacts on reindeer pastures and rivers due to mining (gold etc.) and other development of infrastructure; radioactive pollution of pastures; 
Environmental protection laws endanger sustainable harvest; 
Commercial marine fishing takes fish stocks from coastal fishers; poaching; 
Nuclear waste disposal from Bilibino power station threatens environment.</t>
  </si>
  <si>
    <t>Possible decrease of sea mammal population due to shipping and/or oil and gas development 
Environmental protection laws endanger sustainable harvest 
Commercial marine fishing takes fish stocks from coastal fishers.</t>
  </si>
  <si>
    <t>Уменьшение и разрушение оленьих пастбищ, охотничьих угодий из-за нефтяных и газовых разработок. Зона Сургут-Самотлор и другие бассейны рек загрязнены.
Сокращение миграционных путей оленей транспортными линиями (дороги, трубопроводы) в связи с газовыми и нефтяными разработками.
Загрязнение рек и болот в результате добычи нефти.
Браконьерство, кража оленей и другие незаконные действия нефтяников.</t>
  </si>
  <si>
    <t>Northwestern University Journal of International Human Rights [Volume 2 (April 2004)]</t>
  </si>
  <si>
    <t>Загрязнение оленьих пастбищ и рек тяжелыми металлами и SO2 от промышленных разработок Норильской зоны.
Перевыпас оленьих пастбищ вследствие увеличения популяции дикого оленя</t>
  </si>
  <si>
    <t>The Rule of Law in The Universal Declaration of Human Rights</t>
  </si>
  <si>
    <t>Постановление Правительства РФ от 24.03.2000 № 255 " единомперечнекоренныхмалочисленныхнародовРоссийскойФедерации</t>
  </si>
  <si>
    <t>Из-за промышленных разработок загрязнение оленьих пастбищ и рек тяжелыми металлами и SO2.
Загрязнение пастбищ и рек в северной Якутии из-за морского и речного судоходства и связанным с этим развитием инфраструктуры.
Отход от различных традиционных средств существования из-за вырубки лесов в Эвенкии.</t>
  </si>
  <si>
    <t>24.03.2000 № 255</t>
  </si>
  <si>
    <t>Загрязнение оленьих пастбищ и рек севера Якутии из-за речного и морского судоходства и связанного с этим развитием инфраструктуры.
Загрязнение р.Шаманихи из-за золотодобычи.
Радиоактивное загрязнение из-за ядерных испытаний.</t>
  </si>
  <si>
    <t>Загрязнение оленьих пастбищ и рек севера Якутии из-за морского и речного судоходства и связанного с этим строительства инфрастуктуры.
Загрязнение р.Шаманиха из-за золотодобычи.
Радиоактивное загрязнение из-за ядерных испытаний.</t>
  </si>
  <si>
    <t>Загрязнение оленьих пастбищ и рек из-за золотодобычи, однако в целом экологическая ситуация на территории хозяйственной деятельности чуванцев не вызывает особого беспокойства. Здесь нет крупных горнорудных предприятий, крупных промышленных объектов, с деятельностью которых обычно и связывается экологическое неблагополучие. Состояние оленеводческих пастбищ удовлетворительное. Сложнее ситуация в рыболовстве. Лососевое стадо в регионе ослаблено деятельностью государственных предприятий. Промысел строго лимитирован.</t>
  </si>
  <si>
    <t>Возможное сокращение популяции морских животных из-за судоходства.
Загрязнение оленьих пастбищ и рек из-за золотодобычи и строительства инфраструктуры; радиоактивное загрязнение пастбищ.
Законодательные акты об окружающей среде представляют угрозу для популяции морских животных.
Коммерческое рыболовство забирает огромные запасы рыбы у прибрежных рыболовов. Браконьерство.
Угроза радиоакт. загрязнения от Билибинской атомной станции.</t>
  </si>
  <si>
    <t>22.06.2006 N 267</t>
  </si>
  <si>
    <t>Распоряжения</t>
  </si>
  <si>
    <t>Environmental protection laws are a hindrance for reorganisation of traditional occupations .</t>
  </si>
  <si>
    <t>Impacts on reindeer pastures, rivers and hunting grounds due to infrastructure;
Possible decrease of sea mammal population due to shipping;
Destruction of salmon population by commercial coastal fishing; 
Degradation of reindeer pastures and pollution of rivers from gold mining (cyanide poisoning of salmon stocks).</t>
  </si>
  <si>
    <t>Destruction of salmon population by commercial coastal fishing and pollution from platinum mining 
Deforestation of birch forest leads to depletion of fur animals and reduced quota for trapping 
Contamination of fish stocks from new coal mining in Khayryuzovo</t>
  </si>
  <si>
    <t>Exploitation of oil and gas deposits since the 1960s brought about the growth of industry, new settlements and towns, and an uncontrolled flow of immigrants. 20,000-25,000 tons of oil per year is spilled, polluting forest and tundra pastures as well as rivers. The yearly catch of sturgeon in the 1990s in the Tyumenskaya Oblast is now only a tenth of years past (from 170 to 9.3 tons pr family). The benefits of income of the industry have reached the indigenous population only in recent years.
The onslaught of industry has resulted in the forced evacuation of the Mansi and great difficulties in adaptating to the changed environment.
Alcoholism is a common phenomenon. The average life expectancy is only 40-45 years and the percentage of suicides is high.
Reindeer theft, poaching and other violating activities by oil workers.</t>
  </si>
  <si>
    <t>Use of wildlife and land by foreign settlers has severely reduced the resource base of traditional occupations.</t>
  </si>
  <si>
    <t>Распоряжение Правительства РФ от 17 апреля 2006 г. № 536-р "О Перечне коренных малочисленных народов Севера, Сибири и Дальнего Востока Российской Федерации"</t>
  </si>
  <si>
    <t xml:space="preserve"> 17 апреля 2006 г. № 536-р</t>
  </si>
  <si>
    <t>Oil exploration and development on the Sea of Okhotsk Shelf is devaluating tradi¬tional fishing grounds and threatening traditional occupations. 
Felling of timber in water-protection zones has a detrimental effect on water regulation. 
Industry as a whole has made 30-40% of traditional Nivkhi lands useless for traditional occupations. 
Pollution of the Amur River with phenols and heavy metals kills fish stocks and degrades the quality of the natural environment.</t>
  </si>
  <si>
    <t>Peoples of Dagestan with population less than 50,000</t>
  </si>
  <si>
    <t>Pollution of the Amur River with phenols and heavy metals kills fish stocks and degrades the quality of the natural environment.</t>
  </si>
  <si>
    <t>Pollution of the Amur River with phenols and heavy metals (Amur Cellulose Factory, Solnechny Mineral Concentration Factory, timber mill on Lake Kizi) kills fish stocks, degrades the quality of the natural environment and causes health problems. Fish stocks have been depleted by the factor of 20 from 1960 to 1990. 
Felling of timber in water-protection zones has a detrimental effect on water regulation, affecting both fishing and transportation.</t>
  </si>
  <si>
    <t>Возможное сокращение популяции морских животных из-за судоходства и нефтяных/газовых разработок.
Законодательные акты об окружающей среде представляют угрозу для популяции морских животных.
Коммерческое рыболовство забирает запасы рыбы у прибрежных рыболовов.</t>
  </si>
  <si>
    <t>Decrease of fish stocks due to oil development.</t>
  </si>
  <si>
    <t>Pollution of the Amur River kills fish stocks and degrades the quality of the natural environment. 
Wildlife depletion and resulting hunting and fishing restrictions severely endangers traditional subsistence and diet.</t>
  </si>
  <si>
    <t xml:space="preserve">Законы об окружающей среде препятствуют восстановлению традиционных занятий. Правовые проблемы с Командорским государственным заповедником по вопросам территорий для традиционной хозяйственной деятельности. </t>
  </si>
  <si>
    <t xml:space="preserve">Wildlife depletion and resulting hunting and fishing restrictions severely endangers traditional subsistence and diet. </t>
  </si>
  <si>
    <t>Загрязнение оленьих пастбищ, рек, охотничьих угодий из-за строительства инфраструктуры и золотодобычи.
Возможное сокращение популяции морских животных из-за судоходства.
Сокращение лососевых популяций из-за коммерческого рыболовства.
Деградация оленьих пастбищ, загрязнение рек из-за золотодобычи (отравление цианидом рыбных мест). Начало нефтеразведки на Камчатке.</t>
  </si>
  <si>
    <t>Mary Ann Glendon</t>
  </si>
  <si>
    <t xml:space="preserve">Разрушение лососевых популяций прибрежным коммерческим рыболовством. Острая конкуренция с бизнесом за рыбопромысловые участки. Начало нефтеразведки на шельфе и прибрежных районах полуострова. </t>
  </si>
  <si>
    <t>http://www.npolar.no/en/</t>
  </si>
  <si>
    <t>Timber industry destroys hunting grounds, depriving the Udege of their subsistence and traditional diet.</t>
  </si>
  <si>
    <t>Нефтяные и газовые разработки с 1960-х годов привели к росту промышленного производства и новых населенных пунктов при безудержном потоке иммигрантов. В год добывается 20.000 – 25.000 тонн нефти; загрязняются леса и тундровые пастбища, а также реки. Ежегодный вылов осетра к 1990-м годам в Тюменской области уменьшился в более чем 10 раз лет с 170 до 9,3 тонн. Доходы от промышленности в последнее время стали распространяться и на коренное население.
Наступление промышленности сопровождалось принудительным переселением манси и большими сложностями их адаптации к изменившейся среде.
Алкоголизм является распространенным явлением. Средняя продолжительность жизни - 40 - 45 лет; процент самоубийства высокий.
Кража оленей и другие незаконные действия со стороны нефтяников.</t>
  </si>
  <si>
    <t xml:space="preserve">Эксплуатация живой природы и земельных ресурсов значительно сократило традиционные виды деятельности селькупов. Проклада нефте и газопроводов. Разливы нефти по рекам. </t>
  </si>
  <si>
    <t>Распоряжение Правительства РФ от 08 мая 2009 г. № 631-Р " месттрадиционногопроживанияитрадиционнойхозяйственнойдеятельностикоренныхмалочисленныхнародовРФ</t>
  </si>
  <si>
    <t>According to a 2000 decree of the government of Russian Federation,[1] Dagestan was supposed to compile their own list of small-numbered indigenous peoples, to be included in the overall List of small-numbered indigenous peoples of Russia The peoples below fall under the criteria of the decree, but were not included into the list in 2000.</t>
  </si>
  <si>
    <t xml:space="preserve"> 08 мая 2009 г. № 631-Р</t>
  </si>
  <si>
    <t>Laks</t>
  </si>
  <si>
    <t>Tabasarans</t>
  </si>
  <si>
    <t>Rutuls</t>
  </si>
  <si>
    <t>research center</t>
  </si>
  <si>
    <t>http://whc.unesco.org/uploads/activities/documents/activity-496-6.pdf</t>
  </si>
  <si>
    <t>Aguls</t>
  </si>
  <si>
    <t>Tsakhurs</t>
  </si>
  <si>
    <t>Kumyks</t>
  </si>
  <si>
    <t>Nogais</t>
  </si>
  <si>
    <t>Tiny groups</t>
  </si>
  <si>
    <t>there are about 40 other tiny ethnic groups in Dagestan, with total number of less than 40,000.</t>
  </si>
  <si>
    <t>Akhvakh people</t>
  </si>
  <si>
    <t>Hinukh people</t>
  </si>
  <si>
    <t>Federal Law of November 23, 1995 N 174-FZ "On Ecological Expertise" (with amendments)</t>
  </si>
  <si>
    <t>Hunzib</t>
  </si>
  <si>
    <t>activity-496-6.pdf</t>
  </si>
  <si>
    <t>Khunzal</t>
  </si>
  <si>
    <t>international law - legal analysis (definition)</t>
  </si>
  <si>
    <t>Other</t>
  </si>
  <si>
    <t>Indigenous Peoples: The question of Definition</t>
  </si>
  <si>
    <t>Abazins</t>
  </si>
  <si>
    <t>http://www.osce.org/cio/68492</t>
  </si>
  <si>
    <t>абазины</t>
  </si>
  <si>
    <t>Эксплуатация живой природы и земельных ресурсов значительно повлияло на ресурсную базу традиционных видов деятельности.</t>
  </si>
  <si>
    <t>Ainu</t>
  </si>
  <si>
    <t>Organization for Security and Co-operation in Europe (OSCE)</t>
  </si>
  <si>
    <t>some of them lived in southern Sakhalin and the Kuril Islands: assimilated</t>
  </si>
  <si>
    <t>Besermyan</t>
  </si>
  <si>
    <t>Добыча нефти в Охотском море приводит к уничтожению рыбных угодий и угрожает занятиям традиционными промыслами. К пагубному эффекту приводит вырубка леса в водозащитной зоне; воды Амура с фенолом и тяжелыми металлами уничтожают рыбные запасы. 30-40% традиционной территории проживания нивхов стали непригодными для традиционных занятий из-за промышленных разработок. Загрязнение приводит к деградации окружающей среды.</t>
  </si>
  <si>
    <t>OSCE Copenhagen Anniversary Conference
 on
 "20 years of the OSCE Copenhagen Document: Status and future perspectives" FINAL LIST OF PARTICIPANTS</t>
  </si>
  <si>
    <t>бесермяне</t>
  </si>
  <si>
    <t>Загрязнение р.Амур фенолом и тяжелыми металлами уничтожает рыбные запасы и приводит к деградации окружающей среды.</t>
  </si>
  <si>
    <t>Загрязнение р.Амур фенолом и тяжелыми металлами (Амурский целлюлозный комбинат, комбинат концентрированных минералов в Солнечном, лесозавод на о.Кизи), уничтожает рыбные запасы, приводит к деградации окружающей среды и вызывает проблемы со здоровьем. Рыбные запасы истощены по этим причинам с 1960 по 1990 гг. Вырубка леса в водозащитной зоне имеет пагубный эффект на регуляцию воды, влияя на рыболовство и транспорт.</t>
  </si>
  <si>
    <t>Из-за нефтяных разработок уменьшаются рыбные запасы.</t>
  </si>
  <si>
    <t>ижорцы</t>
  </si>
  <si>
    <t>В 1992 году по инициативе коренных жителей села Сорок на сельском сходе был образован Центр сойотской культуры, призванный содействовать культурному, духовному развитию этноса, возрождению народных промыслов. Центр сойотской культуры является учредителем фонда "Ахалар" - общественной благотворительной экологической организации для решения проблем окружающей среды.</t>
  </si>
  <si>
    <t>Leningrad Oblast</t>
  </si>
  <si>
    <t>Pollution of rivers and degradation of pastures.</t>
  </si>
  <si>
    <t>Environmental degradation of homelands through timber felling.</t>
  </si>
  <si>
    <t>карелы</t>
  </si>
  <si>
    <t>titular nation of the Republic of Karelia</t>
  </si>
  <si>
    <t>Nagaybaks</t>
  </si>
  <si>
    <t>нагайбаки</t>
  </si>
  <si>
    <t>Федеральный закон от 23 ноября 1995 г. N 174-ФЗ "Об экологической экспертизе" (с изменениями и дополнениями)</t>
  </si>
  <si>
    <t xml:space="preserve">23 ноября 1995 г. N 174-ФЗ </t>
  </si>
  <si>
    <t>Chelyabinsk Oblast and Republic of Bashkortostan</t>
  </si>
  <si>
    <t>шапсуги</t>
  </si>
  <si>
    <t>Krasnodar Krai</t>
  </si>
  <si>
    <t>Qaratay</t>
  </si>
  <si>
    <t>каратаи</t>
  </si>
  <si>
    <t>Republic of Tatarstan (no official recognition)</t>
  </si>
  <si>
    <t>Загрязнение р.Амур уничтожает рыбные запасы и приводит к деградации окружающей среды. Истощение природы, следствием чего являются ограничения в рыболовстве и охоте, угрожает традиционной системе жизнеобеспечения и традиционному питанию</t>
  </si>
  <si>
    <t xml:space="preserve">Goskomstat Rossii, 2000. Rossiiskii Statisticheskii Ezhegodnik (Russian Statistical Yearbook) Moscow:  Goskmostat. </t>
  </si>
  <si>
    <t>Истощение живой природы и лимиты в охоте и рыболовстве ведут к ограничению традиционных видов занятий и в традиционном питании.</t>
  </si>
  <si>
    <t>russians_ethnic_94.jpg</t>
  </si>
  <si>
    <t>Из-за лесозаготовок уничтожаются охотничьи угодья, лишая жителей традиционных мест охоты. Истощение живой природы и лимиты в охоте и рыболовстве ведут к ограничению в традиционных видах занятий и традиционном питании.</t>
  </si>
  <si>
    <t xml:space="preserve">Основные экологические проблемы - близость к крупным промышленным центрам Карелии и соседних регионов. Но влияние их вепсов значительно меньше из-за того, что не развито традиционное природопользование. </t>
  </si>
  <si>
    <t>This Federal Law regulates the relationship in the field of ecological expertise. It consists of X Chapters divided into 38 articles. Chapter I lays down the general provisions. Chapter II determines the plenary powers of the President of the Russian Federation, Federal Bodies and Local Administration. Chapter III regards the sphere of application of the state ecological expertise. Chapter IV guarantees the rights of the citizens and organizations (associations) in the sphere of application of the ecological expertise and sets up the public ecological expertise. Chapter V determines the rights and the duties of the customers of the documentation subject to the ecological expertise. Chapter VI deals with financing of the ecological expertise. Chapter VII establishes liability for the infringement of the legislation on the ecological expertise. Chapter VIII regards the modalities of dispute settlement in the field of the ecological expertise. Chapter IX deals with the International Agreements. Chapter X regards the modalities of putting into effect of this Law.</t>
  </si>
  <si>
    <t>http://www.ecolex.org/ecolex/ledge/view/RecordDetails;DIDPFDSIjsessionid=996D7F42115AA73B5E7E4527A92FA464?id=LEX-FAOC023582&amp;index=documents</t>
  </si>
  <si>
    <t>Экологическая обстановка в районе расселения тофаларов достаточно благоприятная. Здесь нет крупных промышленных предприятий, представляющих угрозу для окружающей среды. В Нижнеудинском районе с 1971 г. работает федеральный заказник «Тофаларский» площадью 132 тыс. гектаров. Имеются особо охраняемые леса с орехово-промысловой зоной, где ведется заготовка кедрового ореха по «лесным билетам», которые тофаларам выдаются бесплатно. Вместе с тем, нынешний статус существующего заказника не в полной мере отвечает задачам особо охраняемых природных территорий (ООПТ). Заказник имеет статус охотничьего, однако там нет видов животных, которые нуждаются в особой охране. Основная его природная ценность — наличие диких ландшафтов в районе озер Агульское и Медвежье. Специалисты давно уже ставят вопрос о переводе заказника в категорию ландшафтных с правом ведения традиционного природопользования коренных малочисленных народов. Необходимо также расширение границ заказника за счет включения в него верховьев рек Уда, Гутара и Казыр, где обитают редкие виды животных - красный волк и сибирский горный козел. Такой заказник в большей степени будет отвечать задачам ООПТ. Кроме того, расширение границ заказника позволит создать дополнительные рабочие места для коренного населения, обеспечить регулируемое рациональное природопользование. Реализации этой идеи, однако, не находит поддержки в управлении охотничьего хозяйства Иркутской области, в ведении которого находится заказник</t>
  </si>
  <si>
    <t xml:space="preserve">В Красноярском крае с грубейшими нарушениями на территории традиционного проживания чулымцев был образован государственный биологический заказник краевого значения «Чулымский» площадью 14800 гектаров. В зоне заказника оказались озера, луга, бывшие деревни, родовые места захоронения предков. В результате в настоящее время коренному народу запрещено посещение и дальнейшая жизнедеятельность на родовой территории. </t>
  </si>
  <si>
    <t>——— 2002. Metodologicheskie Voprosy Vasrossiiskoi Perepisi Naseleniya 2002 Goda T. 13 (Methodological questions of the 2002 All-Russia Population Census) Vol. 13. Moscow: Goskmostat.</t>
  </si>
  <si>
    <t>В Горной Шории наибольшим нарушениям подверглись земли вблизи городов Междуреченск, Мыски, Осинники, пос. Мунды-баш, Шергеш. Нарушения в основном произведены горнодобывающими предприятиями, обогатительными фабриками. Добыча угля открытым способом (1 млн. т.) сопровождается полным уничтожением ландшафта и литосферы до глубин 300-600 м. Рекультивация нарушенных земель ведется крайне низкими темпами. Всего в -области разрушено около 200 тыс. га земель, рекультивировано менее 20 % площади. Очень сильно загрязнены воды в местах компактного проживания коренных народов. Даже Томь в ее верховьях и ее верхние притоки загрязнена сбросами сточных вод золотодобывающих артелей, рудников, обогатительных фабрик. Коренное население, употребляя воду для питья с поверхностных источников, наносит сильный ущерб своему здоровью.</t>
  </si>
  <si>
    <t>russia_ethnic94.jpg</t>
  </si>
  <si>
    <t>ALSO POSSIBLE</t>
  </si>
  <si>
    <t xml:space="preserve">Komi </t>
  </si>
  <si>
    <t>http://www.barentsinfo.org/?DeptID=3315</t>
  </si>
  <si>
    <t>На территории Кемеровской области сосредоточено около трети всех производственных фондов Западной Сибири. Высокая концентрация горнодобывающей, металлургической, химической промышленности создает колоссальные нагрузки на природную среду, формирует экологически опасные условия жизни населения. По данным Минприроды РФ, Кемеровская область отнесена к регионам экологического кризиса. В настоящее время в равнинной части области, в т.ч. Беловском и Гурьевском районах, где компактно проживают телеуты, не менее 70 % почвенного покрова в той или иной степени трансформированы — нарушен режим подземных вод, почвы загрязнены тяжелыми металлами, хлороорганическими соединениями, снижена их продуктивность. Ежегодно под угольные разработки отводятся все новые земли — леса, сельхозугодья, земли городов и населенных пунктов, земли госрезерва. Разрушение земель опасно не только тем, что лишает коренных жителей земельных, лесных ресурсов, снижает продуктивность охотугодий, наибольшая опасность таится в несоблюдении принципов селективного отвалообразования, из-за чего на поверхность поднимаются опасные в экологическом плане, часто токсичные породы.</t>
  </si>
  <si>
    <t xml:space="preserve">Рост конкуренции за территорию, отсутствие землеустройства, приводит к увеличению нагрузки на окружающую среду, природные охотничьи, рыболовные ресурсы, дикоросы эксплуатируются возле населенных пунктов более интенсивно, что приводит к постепенному истощению. Все большее количество охотников и рыболовов из соседних районов наводняют тоджинскую тайгу, что уже привело к заметному сокращению популяций рыбы и зверей в легкодоступных местах. На пользование территорией тоджинцев претендуют и золотодобывающие, лесопромышленные и туристические компании. </t>
  </si>
  <si>
    <t xml:space="preserve">Добыча платины, россыпного золота на территориях. Конкуренция с промышленниками за рыбопромысловые участки. </t>
  </si>
  <si>
    <t>Браконьерство. Загрязнение рек от золотодобычи.</t>
  </si>
  <si>
    <t xml:space="preserve">Золотодобыча. </t>
  </si>
  <si>
    <t>Rosstat, 2004a. Rossiiskii Statisticheskii Ezhegodnik 2004g (Russian Statistical Yearbook 2004). Moscow: Rosstat.</t>
  </si>
  <si>
    <t xml:space="preserve">Лесозаготовки, браконьерство, близость к крупным промышленным объектам Приморского края. </t>
  </si>
  <si>
    <t>Загрязнение рек и деградация пастбищ.</t>
  </si>
  <si>
    <t>http://www.polarconservation.org/education/arctic-peoples/indigenous-peoples2019-organisations/russian-association-of-indigenous-peoples-of-the-north-raipon/overview-of-the-russian-indigenous-peoples</t>
  </si>
  <si>
    <t xml:space="preserve">Разрушение мест обитания челканцев в результате лесозаготок. </t>
  </si>
  <si>
    <t>cultural profiles - general</t>
  </si>
  <si>
    <t>KhMAO</t>
  </si>
  <si>
    <t>resolution</t>
  </si>
  <si>
    <t>183-п</t>
  </si>
  <si>
    <t>——— 2004b. Vserossiiskaya Perepis Naseleniya. TT. 1–14 (All-Russia Population Census. Vol. 1–14). Moscow: Rosstat. (www.perepis2002.ru)</t>
  </si>
  <si>
    <t>27.05.2011</t>
  </si>
  <si>
    <t>Polar Conservation Organisation (PCO)</t>
  </si>
  <si>
    <t>Overview of the Russian Indigenous Peoples</t>
  </si>
  <si>
    <t>also has map</t>
  </si>
  <si>
    <t xml:space="preserve">Браконьерство практически уничтожило лососевые стада верховьев реки Камчатки. В настоящее время браконьерство продолжает угрожать лососевым популяциям по всему полуострову. В последнее время в верховьях рек Мильковского и Быстринского районов ускоренными темпами развивается добыча золото и никеля. </t>
  </si>
  <si>
    <t>http://regionalcentrebangkok.undp.or.th/practices/governance/ripp/docs/FINAL%20Background%20paper.pdf</t>
  </si>
  <si>
    <t>Землеустройство. Строительство газопровода через плато Укок.</t>
  </si>
  <si>
    <t>Лесозаготовки, строительство газопровода через плато Укок</t>
  </si>
  <si>
    <t>FINAL Background paper.pdf</t>
  </si>
  <si>
    <t>Prepared by Rhoda Dalang of the Cordillera Indigenous Peoples Legal Center (Dinteg) and Jill Carino 
of the Cordillera Women’s Education and Resource Center (CWERC) for the preparatory workshop of the 
UNDP-RIPP-DINTEG  partnership on ‘Indigenous Peoples and the Human Rights-Based Approach to  
Development: Engaging in Dialogue’ in Baguio City, Philippines on November 4-6, 2005</t>
  </si>
  <si>
    <t>Background Paper: International Financial Institutions: Policy Review and their Impacts on Indigenous Peoples in Asia</t>
  </si>
  <si>
    <t xml:space="preserve">Rhoda Dalang </t>
  </si>
  <si>
    <t xml:space="preserve">Jill Carino </t>
  </si>
  <si>
    <t>http://www.prof.msu.ru/publ/book3/sok.htm</t>
  </si>
  <si>
    <t>Pomors</t>
  </si>
  <si>
    <t>Professionals for Cooperation</t>
  </si>
  <si>
    <t>Категория "коренные народы" в российской политике, законодательстве и науке</t>
  </si>
  <si>
    <t>С. Соколовский</t>
  </si>
  <si>
    <t>http://protown.ru/russia/obl/articles/8353.html</t>
  </si>
  <si>
    <t>Arkhangelsk oblast</t>
  </si>
  <si>
    <t>protown.ru</t>
  </si>
  <si>
    <t>Некоммерческие организации Архангельской области</t>
  </si>
  <si>
    <t>http://www.csipn.ru/publications/map_.jpg</t>
  </si>
  <si>
    <t>map_.jpg</t>
  </si>
  <si>
    <t>Hot Spots Map</t>
  </si>
  <si>
    <t>http://lib.ohchr.org/HRBodies/UPR/Documents/Session4/RU/RAIPON_IWGIA_RUS_UPR_S4_2009anx_Indigenous_Peoples_Russia_RAIPON_INFOE_2008.pdf</t>
  </si>
  <si>
    <t>IP context - social, legal</t>
  </si>
  <si>
    <t>RAIPON, the Association of Indigenous Peoples of the Russian North, an NGO in consultative status with ECOSOC and
INFOE, the Institute for Ecology and Action Anthropology</t>
  </si>
  <si>
    <t>On the Concept of Sustainable Development of Indigenous Peoples of the Khanty–Mansi Autonomous Okrug</t>
  </si>
  <si>
    <t>Parallel Information: Discrimination against indigenous small-numbered peoples of the Russian North, Siberia and the Russian Far East'</t>
  </si>
  <si>
    <t>http://www.raipon.info/</t>
  </si>
  <si>
    <t>RAIPON: Russian Association of Indigenous Peoples of the North, Siberia and the Far East</t>
  </si>
  <si>
    <t>398-п</t>
  </si>
  <si>
    <t>http://www.raipon.info/en/component/content/article/8-news/29-un-special-rapporteur-met-the-raipon-representatives.html</t>
  </si>
  <si>
    <t>03.10.2013</t>
  </si>
  <si>
    <t>amended 01-Jan-2014</t>
  </si>
  <si>
    <t>——— 2005.  Sotsialno-ekonomicheskoe polozhenie v raionah prozhivaniya korennyh malochislennyh narodov Severa i priravnennyh k nim mestnostyah (Socio-economic Situation in the Regions of the Habitation of the Indigenous Numerically Small Peoples of the North and Equalized Areas). Moscow: Rosstat.</t>
  </si>
  <si>
    <t>On the State Program of the Khanty–Mansi Autonomous Okrug "Socio-Economic Development of the Indigenous Peoples of the Khanty–Mansi Autonomous Okrug for 2014-2020"</t>
  </si>
  <si>
    <t>UN Special Rapporteur met the RAIPON representatives</t>
  </si>
  <si>
    <t>——— 2006. Demograficheskii Ezhegodnik Rossii, 2006 (Demographic Yearbook of Russia, 2006). Moscow: Rosstat.</t>
  </si>
  <si>
    <t>О государственной программе Ханты-Мансийского автономного округа – Югры "Социально-экономическое развитие коренных малочисленных народов Севера Ханты-Мансийского автономного округа – Югры на 2014-2020 годы"</t>
  </si>
  <si>
    <t>http://www.raipon.info/en/component/content/article/8-news/69-best-practices-of-cooperation-between-business-and-indigenous-peoples-were-discussed-in-moscow.html</t>
  </si>
  <si>
    <t>Bogoyavlensky, D.D. 1994. “Demograficheskie Problemy Malochislennykh Narodov Severa” (Demographic problems of the numerically small peoples of the North). Pp. 144–160 in A.G. Vishnevskiy (ed.), Naselenie Rossii 1994. Vtoroi Ezhegodnyi Demograficheskiy Doklad. Moscow: Evrasiya.</t>
  </si>
  <si>
    <t>——— 2004. “Vymiraut li Narody Severa?” (Are northern peoples dying out?), Demoskop Weelky: 165–166 (accessible at http://demoscope.ru/weekly/2004/0165/tema02.php#4).</t>
  </si>
  <si>
    <t>Best practices of cooperation between business and indigenous peoples were discussed in Moscow</t>
  </si>
  <si>
    <t>http://raipon.info/component/content/article/1-novosti/2360-andrej-krivoshapkin-realizacija-koncepcii-ustojchivogo-razvitija-korennyh-narodov--delo-chesti-organov-gosvlasti-i-msu.html</t>
  </si>
  <si>
    <t>law</t>
  </si>
  <si>
    <t>Закон Ханты-Мансийского автономного округа - Югры</t>
  </si>
  <si>
    <t>Андрей Кривошапкин: Реализация Концепции устойчивого развития коренных народов – дело чести органов госвласти и МСУ</t>
  </si>
  <si>
    <t>8-оз</t>
  </si>
  <si>
    <t>31.01.2011</t>
  </si>
  <si>
    <t>amended 23-Feb-2013</t>
  </si>
  <si>
    <t>On Granting Bodies of Municipal Government of Khanty–Mansi Autonomous Okrug Separate State Authority to Participate in the Implementation of Target Programs of the Khanty–Mansi Autonomous Okrug "Socio-Economic Development of the Indigenous Peoples of the Khanty–Mansi Autonomous Okrug" in 2011 - 2013 and for a Period Until 2015</t>
  </si>
  <si>
    <t>http://www.raipon.info/component/content/article/1-novosti/3047-2012-05-12-05-41-31.html</t>
  </si>
  <si>
    <t>О наделении органов местного самоуправления муниципальных образований Ханты-Мансийского автономного округа – Югры отдельным государственным полномочием по участию в реализации целевой программы Ханты-Мансийского автономного округа – Югры "Социально-экономическое развитие коренных малочисленных народов Севера Ханты-Мансийского автономного округа – Югры" в 2011-2013 годах и на период до 2015 года</t>
  </si>
  <si>
    <t>RAIPON: Russian Association of Indigenous
Peoples of the North, Siberia and the Far East</t>
  </si>
  <si>
    <t>Ассоциация КМНСС и ДВ РФ: Мы заявляем сегодня о серьезном кризисе государственной политики в отношении народов Севера, Сибири, Дальнего Востока</t>
  </si>
  <si>
    <t>266-п</t>
  </si>
  <si>
    <t>http://www.raipon.info/home/aktualno/26-2009-04-03-17-37-48/2012-aleksandr-matveev-nelzja-lomat-tradicii-korennyh-narodov.html</t>
  </si>
  <si>
    <t>Александр Матвеев: Нельзя ломать традиции коренных народов</t>
  </si>
  <si>
    <t>http://raipon.info/home/aktualno/26-2009-04-03-17-37-48/1368-problemy-tradicionnogo-rybolovstva-korennyh-malochislennyh-narodov-severa-sibiri-i-dalnego-vostoka-rf-na-primere-kamchatskogo-kraja.html</t>
  </si>
  <si>
    <t>Проблемы традиционного рыболовства коренных малочисленных народов Севера, Сибири и Дальнего Востока РФ на примере Камчатского края</t>
  </si>
  <si>
    <t>Promoting Socio-Economic Development of Indigenous Peoples of Khanty–Mansi Autonomous Okrug in 2011–2013 and for a period up to 2015</t>
  </si>
  <si>
    <t>http://www2.ohchr.org/english/bodies/cescr/docs/ngos/IWGIA_RAIPON_RussianFederation_CESCR46.pdf</t>
  </si>
  <si>
    <t>Социально-экономическое развитие коренных малочисленных народов Севера Ханты-Мансийского автономного округа – Югры в 2011 - 2013 годах и на период до 2015 года</t>
  </si>
  <si>
    <t>IWGIA_RAIPON_RussianFederation_CESCR46.pdf</t>
  </si>
  <si>
    <t>RAIPON: Russian Association of Indigenous
Peoples of the North, Siberia and the Far East;
IWGIA: International Working Group for Indigenous Affairs</t>
  </si>
  <si>
    <t>Established the target program: "KhMAO annual grant competition supporting projects and programs contributing to the development of tourism"</t>
  </si>
  <si>
    <t>Parallel Information Concerning The situation of economic, social and cultural rights of indigenous small-numbered peoples of the North, Siberia and the Far East of the Russian Federation</t>
  </si>
  <si>
    <t>http://www.relga.ru/Environ/WebObjects/tgu-www.woa/wa/Main?textid=2289&amp;level1=main&amp;level2=articles</t>
  </si>
  <si>
    <t>129-оз</t>
  </si>
  <si>
    <t>regula.ru</t>
  </si>
  <si>
    <t>On Conferring Certain State Powers to Local Government in Municipalities of the Khanty–Mansi Autonomous Okrug to implement the program “Socio-Economic Development of the Indigenous Peoples of the Khanty–Mansi Autonomous Okrug</t>
  </si>
  <si>
    <t>Всеобщая декларация прав человека. К 60-летию принятия Генеральной Ассамблеей ООН</t>
  </si>
  <si>
    <t>http://www.rg.ru/2009/04/17/doklad-lukin-dok.html</t>
  </si>
  <si>
    <t>О наделении органов местного самоуправления муниципальных образований Ханты-Мансийского автономного округа - Югры отдельным государственным полномочием по участию в реализации программы Ханты-Мансийского автономного округа - Югры «Социально-экономическое развитие коренных малочисленных народов Севера Ханты-Мансийского автономного округа – Югры»</t>
  </si>
  <si>
    <t>RG.RU</t>
  </si>
  <si>
    <t>Доклад Уполномоченного по правам человека в Российской Федерации за 2008 год</t>
  </si>
  <si>
    <t>http://www.rg.ru/2008/12/10/lukin.html</t>
  </si>
  <si>
    <t>15-оз</t>
  </si>
  <si>
    <t>18.04.1996</t>
  </si>
  <si>
    <t>amended 30-Sept-2013</t>
  </si>
  <si>
    <t>On Subsoil Development</t>
  </si>
  <si>
    <t>О недропользовании</t>
  </si>
  <si>
    <t>Право имею!  60 лет назад была принята Всеобщая декларация прав человека</t>
  </si>
  <si>
    <t>http://countrystudies.us/russia/36.htm</t>
  </si>
  <si>
    <t>minority rights - historical context</t>
  </si>
  <si>
    <t>Russia: A Country Study</t>
  </si>
  <si>
    <t>101-оз</t>
  </si>
  <si>
    <t>Movements Toward Sovereignty, Chechnya</t>
  </si>
  <si>
    <t xml:space="preserve">Glenn E. Curtis, ed. </t>
  </si>
  <si>
    <t>http://www.sakhalinenergy.com/en/documents/doc_lender_soc_4.pdf</t>
  </si>
  <si>
    <t>31.12.2004</t>
  </si>
  <si>
    <t>doc_lender_soc_4.pdf</t>
  </si>
  <si>
    <t>amended 17-Dec-2009</t>
  </si>
  <si>
    <t>On the List of Remote and Difficult Areas and a List of Areas of Compact Residence of Indigenous Peoples in Khanty–Mansi Autonomous Okrug</t>
  </si>
  <si>
    <t xml:space="preserve">Sakhalin Energy Investment  
Company Ltd. </t>
  </si>
  <si>
    <t>SAKHALIN INDIGENOUS MINORITIES DEVELOPMENT PLAN 
First Five-Year Plan (2006-2010)</t>
  </si>
  <si>
    <t>О перечне труднодоступных и отдаленных местностей и перечне территорий компактного проживания коренных малочисленных народов Севера в Ханты-Мансийском автономном округе – Югре</t>
  </si>
  <si>
    <t xml:space="preserve">0000-S-90-04-P-7067-00-E </t>
  </si>
  <si>
    <t>http://www.spri.cam.ac.uk/events/russianoil/presentations/murashko.pdf</t>
  </si>
  <si>
    <t>29-оз</t>
  </si>
  <si>
    <t>murashko.pdf</t>
  </si>
  <si>
    <t>05.05.2003</t>
  </si>
  <si>
    <t>Scott Polar Research Institute</t>
  </si>
  <si>
    <t>Anthropological Expert Review in Russia</t>
  </si>
  <si>
    <t>On Support for Authorities of Public Organizations pf Khanty–Mansi Autonomous Okrug Engaged in Traditional Economic Activities of Indigenous Peoples</t>
  </si>
  <si>
    <t xml:space="preserve">International Working Group for Indigenous Affairs </t>
  </si>
  <si>
    <t>Moscow</t>
  </si>
  <si>
    <t>О поддержке органами государственной власти Ханты-Мансийского автономного округа – Югры организаций, осуществляющих традиционную хозяйственную деятельность коренных малочисленных народов Севера</t>
  </si>
  <si>
    <t>http://www.siberian-studies.org/publications/PDF/bevakhtin.pdf</t>
  </si>
  <si>
    <t>bevakhtin.pdf</t>
  </si>
  <si>
    <t>siberian-studies.org</t>
  </si>
  <si>
    <t>Endangered Languages ​​in Northeast Siberia: Siberian Yupik and Other Languages ​​of Chukotka</t>
  </si>
  <si>
    <t>Bicultural Education in the North: Ways of Preserving and Enhancing Indigenous Peoples' Languages ​​and Traditional Knowledge</t>
  </si>
  <si>
    <t>Waxmann Verlag</t>
  </si>
  <si>
    <t>Muenster</t>
  </si>
  <si>
    <t>Nikolai Vakhtin</t>
  </si>
  <si>
    <t>Erich Kasten</t>
  </si>
  <si>
    <t>http://papers.ssrn.com/paper.taf?abstract_id=181348</t>
  </si>
  <si>
    <t>wp269.pdf</t>
  </si>
  <si>
    <t>Social Science Research Network</t>
  </si>
  <si>
    <t>Russian Privatization and Corporate Governance: What Went Wrong?</t>
  </si>
  <si>
    <t>Working Paper No. 178</t>
  </si>
  <si>
    <t>Stanford Law Review</t>
  </si>
  <si>
    <t>1731-1808</t>
  </si>
  <si>
    <t>Stanford Law School</t>
  </si>
  <si>
    <t>Bernard Black</t>
  </si>
  <si>
    <t>Reinier Kraakman</t>
  </si>
  <si>
    <t>Anna Tarassova</t>
  </si>
  <si>
    <t>http://plato.stanford.edu/entries/rights-human/#UNtreaties</t>
  </si>
  <si>
    <t>88-оз</t>
  </si>
  <si>
    <t>Stanford Encyclopedia of Philosophy</t>
  </si>
  <si>
    <t>23.12.2004</t>
  </si>
  <si>
    <t>Human Rights</t>
  </si>
  <si>
    <t>Encyclopedia entry on Human Rights</t>
  </si>
  <si>
    <t>http://www.ssb.no/english/subjects/00/00/20/nos_d443_en/</t>
  </si>
  <si>
    <t>On Support for Media Published (Produced) in the Languages of Indigenous Peoples in the Khanty–Mansi Autonomous Okrug</t>
  </si>
  <si>
    <t>О поддержке средств массовой информации, издаваемых (выпускаемых) на языках коренных малочисленных народов в Ханты-Мансийском автономном округе – Югре</t>
  </si>
  <si>
    <t>Statistisk sentralbyrå | Statistics Norway</t>
  </si>
  <si>
    <t>Sami Statistics 2010</t>
  </si>
  <si>
    <t>http://www.ssb.no/english/subjects/00/00/20/nos_d443_en/nos_d443_en.pdf</t>
  </si>
  <si>
    <t>44-оз</t>
  </si>
  <si>
    <t>07.07.2004</t>
  </si>
  <si>
    <t>On the Development of Reindeer Herding in the Khanty–Mansi Autonomous Okrug</t>
  </si>
  <si>
    <t>nos_d443_en.pdf</t>
  </si>
  <si>
    <t>О развитии северного оленеводства в Ханты-Мансийском автономном округе – Югре</t>
  </si>
  <si>
    <t>Statistisk sentralbyrå • Statistics Norway</t>
  </si>
  <si>
    <t>ISBN 978-82-537-7764-1</t>
  </si>
  <si>
    <t>Statistics Norway</t>
  </si>
  <si>
    <t>Oslo</t>
  </si>
  <si>
    <t>Tove Slaastad</t>
  </si>
  <si>
    <t>Even Høydahl</t>
  </si>
  <si>
    <t>Paul Inge Severeide</t>
  </si>
  <si>
    <t>http://www.suri.ee/doc/index-en.html</t>
  </si>
  <si>
    <t>142-оз</t>
  </si>
  <si>
    <t>29.10.2007</t>
  </si>
  <si>
    <t>Suri</t>
  </si>
  <si>
    <t>amended 11-June-2013</t>
  </si>
  <si>
    <t>Documents: World Congresses and the Consultative Committee of Finno-Ugric Peoples
Internet in Finno-Ugric Infospace
Council of Europe</t>
  </si>
  <si>
    <t>On the Regulation of Certain Issues in the Protection and Use of Wildlife in Territories of Khanty–Mansi Autonomous Okrug</t>
  </si>
  <si>
    <t>http://www.arcticcentre.org/?DeptID=7768</t>
  </si>
  <si>
    <t>О регулировании отдельных вопросов в области охраны и использования животного мира на территории Ханты-Мансийского автономного округа – Югры</t>
  </si>
  <si>
    <t>The Artic Center</t>
  </si>
  <si>
    <t>Arctic Indigenous Peoples</t>
  </si>
  <si>
    <t>http://www.thearcticinstitute.org/2012/02/channeling-arctic-indigenous-peoples.html</t>
  </si>
  <si>
    <t>IP context - tangetial</t>
  </si>
  <si>
    <t>The Artic Institute | Center for Circumpolar Security Studies</t>
  </si>
  <si>
    <t>26-оз</t>
  </si>
  <si>
    <t>Channeling Arctic Indigenous Peoples’ Knowledge Into an Arctic Region Security Architecture</t>
  </si>
  <si>
    <t>03.05.2000</t>
  </si>
  <si>
    <t>On the Regulation of Individual Land Relations in the Khanty–Mansi Autonomous Okrug</t>
  </si>
  <si>
    <t>О регулировании отдельных земельных отношений в Ханты-Мансийском автономном округе – Югре</t>
  </si>
  <si>
    <t>4-оз</t>
  </si>
  <si>
    <t>26.02.2007</t>
  </si>
  <si>
    <t>http://www.thearcticinstitute.org/2011/12/3498-united-states-as-arctic-actor.html</t>
  </si>
  <si>
    <t>On Fisheries and Conservation of Marine Biological Resources in the Khanty–Mansi Autonomous Okrug</t>
  </si>
  <si>
    <t>О рыболовстве и сохранении водных биологических ресурсов на территории Ханты-Мансийского автономного округа – Югры</t>
  </si>
  <si>
    <t>The United States as an Arctic Actor</t>
  </si>
  <si>
    <t>92-оз</t>
  </si>
  <si>
    <t>also has map: Towns and industrial activities in the arctic</t>
  </si>
  <si>
    <t>08.11.2005</t>
  </si>
  <si>
    <t>http://webcache.googleusercontent.com/search?q=cache:2xDrOD6eNgAJ:www2.ohchr.org/english/bodies/cescr/docs/ngos/IWGIA_RAIPON_RussianFederation_CESCR46.pdf+&amp;hl=ru&amp;gl=ru</t>
  </si>
  <si>
    <t>amended 12-Oct-2009</t>
  </si>
  <si>
    <t>On Sanctuaries of Indigenous Peoples in Khanty–Mansi Autonomous Okrug</t>
  </si>
  <si>
    <t>IP context- Russia</t>
  </si>
  <si>
    <t>О святилищах коренных малочисленных народов в Ханты-Мансийском автономном округе – Югре</t>
  </si>
  <si>
    <t xml:space="preserve">The Russian Association of Indigenous Peoples of the North (RAIPON), Moscow, an NGO in consultative  status with ECOSOC and The International Work Group for Indigenous Affairs (IWGIA), Copenhagen, an NGO in consultative  status with ECOSOC </t>
  </si>
  <si>
    <t>Parallel Information Concerning The situation of economic, social and cultural rights ofindigenous small numbered peoples of the North, Siberia and the Far East of the Russian Federation</t>
  </si>
  <si>
    <t>A report by various indigenous organizations concerning the state of indigenous peoples' socioeconomic status in the Russian Federation</t>
  </si>
  <si>
    <t>192-п</t>
  </si>
  <si>
    <t>10.04.2002</t>
  </si>
  <si>
    <t>http://www-wds.worldbank.org/external/default/WDSContentServer/WDSP/IB/2006/12/29/000020953_20061229113317/Rendered/PDF/379590REVISED01OFFICIAL0USE0ONLY1.pdf</t>
  </si>
  <si>
    <t>amended 19-Nov-2010</t>
  </si>
  <si>
    <t>On Territories of Traditional Natural Resource Use</t>
  </si>
  <si>
    <t>social development: case studies</t>
  </si>
  <si>
    <t>О территориях традиционного природопользования</t>
  </si>
  <si>
    <t>The World Bank</t>
  </si>
  <si>
    <t>Aid That Works: Successful Development in Fragile States</t>
  </si>
  <si>
    <t>James Manor (editor)</t>
  </si>
  <si>
    <t>This is a World Bank manual about achieving development success in states that represent some of the most intractable development challenges; fragile states.</t>
  </si>
  <si>
    <t>http://www.unhcr.org/refworld/docid/3ae6b3712c.html</t>
  </si>
  <si>
    <t>145-оз</t>
  </si>
  <si>
    <t>UN General Assembly</t>
  </si>
  <si>
    <t>Universal Declaration of Human Rights</t>
  </si>
  <si>
    <t>28.12.2006</t>
  </si>
  <si>
    <t>http://www.unhcr.org/cgi-bin/texis/vtx/refworld/rwmain?page=search&amp;amp;docid=4a9d1befd&amp;amp;skip=0&amp;amp;query=Report%20of%20the%20Special%20Rapporteur%20on%20the%20situation%20of%20human%20rights%20Russia</t>
  </si>
  <si>
    <t>On Territories of Traditional Natural Resource Use of Indigenous Peoples that are of Regional Significance for Khanty–Mansi Autonomous Okrug</t>
  </si>
  <si>
    <t>UN Human Rights Council</t>
  </si>
  <si>
    <t>О территориях традиционного природопользования коренных малочисленных народов Севера регионального значения в Ханты-Мансийском автономном округе – Югре</t>
  </si>
  <si>
    <t xml:space="preserve">eport of the Special Rapporteur on the Situation of Human Rights and Fundamental Freedoms of Indigenous People, James Anaya, </t>
  </si>
  <si>
    <t>http://daccess-dds-ny.un.org/doc/UNDOC/GEN/G10/147/79/PDF/G1014779.pdf?OpenElement</t>
  </si>
  <si>
    <t>85-оз</t>
  </si>
  <si>
    <t>04.12.2001</t>
  </si>
  <si>
    <t>On the Traditional Activities of Indigenous Peoples in Khanty–Mansi Autonomous Okrug</t>
  </si>
  <si>
    <t>О традиционных видах деятельности коренных малочисленных народов Севера в Ханты-Мансийском автономном округе</t>
  </si>
  <si>
    <t>141-оз</t>
  </si>
  <si>
    <t>20.09.2010; amended 30-Sept-2013</t>
  </si>
  <si>
    <t>On Factors in the Khanty–Mansi Autonomous Okrug</t>
  </si>
  <si>
    <t>О факториях в Ханты-Мансийском автономном округе – Югре</t>
  </si>
  <si>
    <t>On trading stations in the Khanty–Mansi Autonomous Okrug</t>
  </si>
  <si>
    <t xml:space="preserve">Report of the Special Rapporteur on the situation of human 
rights and fundamental freedoms of indigenous people, 
James Anaya. Addendum: Situation of indigenous peoples in the Russian Federation* </t>
  </si>
  <si>
    <t>http://www.un.org/apps/news/story.asp?NewsID=32580&amp;Cr=indigenous&amp;Cr1=</t>
  </si>
  <si>
    <t>UN News Center</t>
  </si>
  <si>
    <t>Russia advances in aiding indigenous peoples but challenges remain – UN expert</t>
  </si>
  <si>
    <t>http://www.unponteper.it/liberatelapace/dossier/UN/ass_gen_un_dich_un_dir_um.pdf</t>
  </si>
  <si>
    <t>ass_gen_un_dich_un_dir_um.pdf</t>
  </si>
  <si>
    <t>Un ponte per</t>
  </si>
  <si>
    <t>Universal Declaration of Human Rights (full text)</t>
  </si>
  <si>
    <t>http://treaties.un.org/</t>
  </si>
  <si>
    <t>United Nations Treaty Collection</t>
  </si>
  <si>
    <t>http://www.iwgia.org/iwgia_files_publications_files/0573_THE_INDIGENOUS_ORLD-2012_eb.pdf</t>
  </si>
  <si>
    <t>0573_THE_INDIGENOUS_ORLD-2012_eb.pdf</t>
  </si>
  <si>
    <t>Cæcilie Mikkelsen</t>
  </si>
  <si>
    <t>http://www.un.org/esa/socdev/unpfii/documents/2012/News%20and%20Media/EN%20Fact%20Sheet_Europe%20Russia%20Asia.pdf</t>
  </si>
  <si>
    <t>EN Fact Sheet_Europe Russia Asia.pdf</t>
  </si>
  <si>
    <t>BACKGROUNDER: Indigenous Peoples in Central and Eastern Europe, the Russian Federation, Central Asia and Transcaucasia</t>
  </si>
  <si>
    <t>UN Department of Public Information</t>
  </si>
  <si>
    <t>http://www.un.org/esa/socdev/unpfii/documents/2012/session-11-e-c19-2012-3.pdf</t>
  </si>
  <si>
    <t>session-11-e-c19-2012-3.pdf</t>
  </si>
  <si>
    <t xml:space="preserve">An Analysis on the Duty of the State to Protect Indigenous Peoples Affected by Transnational Corporations and Other Business Enterprises </t>
  </si>
  <si>
    <t>E/C.19/2012/3</t>
  </si>
  <si>
    <t xml:space="preserve">Economic and Social Council </t>
  </si>
  <si>
    <t>New York</t>
  </si>
  <si>
    <t>http://www.ohchr.org/Documents/Issues/IPeoples/EMRIP/AEVfinalreportStudyIPRightParticipate.pdf</t>
  </si>
  <si>
    <t>AEVfinalreportStudyIPRightParticipate.pdf</t>
  </si>
  <si>
    <t>Final study on indigenous peoples and the right to participate
 in decision-making: Report of the Expert Mechanism on the Rights of Indigenous Peoples*</t>
  </si>
  <si>
    <t>A/HRC/EMRIP/2011/2</t>
  </si>
  <si>
    <t>United Nations Human Rights Council</t>
  </si>
  <si>
    <t>United Nations General Assembly</t>
  </si>
  <si>
    <t xml:space="preserve"> 1-2</t>
  </si>
  <si>
    <t>10</t>
  </si>
  <si>
    <t>On the folklore of Indigenous Peoples of the North residing in the Khanty–Mansi Autonomous Okrug'</t>
  </si>
  <si>
    <t>Geneviève Rose and Jens Dahl</t>
  </si>
  <si>
    <t>http://www2.ohchr.org/english/bodies/hrcouncil/docs/15session/A.HRC.15.37_en.pdf</t>
  </si>
  <si>
    <t>A.HRC.15.37_EN.pdf</t>
  </si>
  <si>
    <t>37-оз</t>
  </si>
  <si>
    <t>18.06.2003</t>
  </si>
  <si>
    <t>On the Folklore of Indigenous Peoples Living in the Territory of the Khanty–Mansi Autonomous Okrug</t>
  </si>
  <si>
    <t>О фольклоре коренных малочисленных народов Севера, проживающих на территории Ханты-Мансийского автономного округа – Югры</t>
  </si>
  <si>
    <t>89-оз</t>
  </si>
  <si>
    <t>On the Languages of Indigenous Peoples Living in the Territory of the Khanty–Mansi Autonomous Okrug</t>
  </si>
  <si>
    <t>О языках коренных малочисленных народов Севера, проживающих на территории Ханты-Мансийского автономного округа</t>
  </si>
  <si>
    <t>Report of the Special Rapporteur on the situation of human rights and fundamental freedoms of indigenous people, James Anaya</t>
  </si>
  <si>
    <t>A/HRC/15/37</t>
  </si>
  <si>
    <t>73-оз</t>
  </si>
  <si>
    <t>James Anaya</t>
  </si>
  <si>
    <t>http://www.un.org/esa/socdev/unpfii/documents/E.C.19.2010.7%20EN.pdf</t>
  </si>
  <si>
    <t>19.11.2001</t>
  </si>
  <si>
    <t>E.C.19.2010.7 EN.pdf</t>
  </si>
  <si>
    <t>On Communities of Indigenous Peoples in Khanty–Mansi Autonomous Okrug</t>
  </si>
  <si>
    <t>Об общинах коренных малочисленных народов в Ханты-Мансийском автономном округе – Югре</t>
  </si>
  <si>
    <t>Study on the extent to which climate change policies and projects adhere to the standards set forth in the United Nations Declaration on the Rights of Indigenous Peoples: Note by the secretariat</t>
  </si>
  <si>
    <t>E/C.19/2010/7</t>
  </si>
  <si>
    <t>United Nations Economic and Social Council</t>
  </si>
  <si>
    <t>26.04.1995</t>
  </si>
  <si>
    <t xml:space="preserve"> amended 30-Sept-2013</t>
  </si>
  <si>
    <t>Charter (Basic Law) of the Khanty–Mansi Autonomous Okrug</t>
  </si>
  <si>
    <t>Устав (основной закон) ханты-мансийского автономного округа – югры</t>
  </si>
  <si>
    <t>Постановление Правительства Ханты-Мансийского автономного округа - Югры</t>
  </si>
  <si>
    <t>http://www.ohchr.org/EN/Issues/IPeoples/SRIndigenousPeoples/Pages/CountryReports.aspx
http://daccess-dds-ny.un.org/doc/UNDOC/GEN/G10/147/79/PDF/G1014779.pdf?OpenElement</t>
  </si>
  <si>
    <t>G1014779.pdf</t>
  </si>
  <si>
    <t>Report of the Special Rapporteur on the situation of human rights and fundamental freedoms of indigenous people</t>
  </si>
  <si>
    <t>A/HRC/15/37/Add.5</t>
  </si>
  <si>
    <t>Human Rights Council</t>
  </si>
  <si>
    <t>http://www.iwgia.org/iwgia_files_news_files/UN_report_on_russia.pdf</t>
  </si>
  <si>
    <t>UN_report_on_russia.pdf</t>
  </si>
  <si>
    <t>http://www.iwgia.org/iwgia_files_news_files/UN_report_on_russia_in_russian.pdf</t>
  </si>
  <si>
    <t>UN_report_on_russia_in_russian.pdf</t>
  </si>
  <si>
    <t>http://www.un.org/esa/socdev/unpfii/documents/DRIPS_en.pdf</t>
  </si>
  <si>
    <t>DRIPS_en.pdf</t>
  </si>
  <si>
    <t>United Nations Declaration 
on the Rights of Indigenous Peoples</t>
  </si>
  <si>
    <t>О концепции устойчивого развития коренных малочисленных народов Севера Ханты-Мансийского автономного округа – Югры</t>
  </si>
  <si>
    <t>http://www.un.org/esa/socdev/unpfii/documents/DRIPS_ru.pdf</t>
  </si>
  <si>
    <t>DRIPS_ru.pdf</t>
  </si>
  <si>
    <t>regulation</t>
  </si>
  <si>
    <t>Декларация Организации Объединенных 
Наций о правах коренных народов</t>
  </si>
  <si>
    <t>internatioanl law</t>
  </si>
  <si>
    <t>Declaration on the Rights of Indigenous Peoples</t>
  </si>
  <si>
    <t>http://www.ohchr.org/Documents/Publications/newCoreTreatiesen.pdf</t>
  </si>
  <si>
    <t>newCoreTreatiesen.pdf</t>
  </si>
  <si>
    <t>Convention on the Rights of Persons
with Disabilities</t>
  </si>
  <si>
    <t>ISBN 978-92-1-154178-6</t>
  </si>
  <si>
    <t>Office of the United Nations High Commisioner for Human Rights</t>
  </si>
  <si>
    <t>New York and Geneva</t>
  </si>
  <si>
    <t>http://www.un.org/esa/socdev/unpfii/documents/workshop_PRIPIC_Report.pdf</t>
  </si>
  <si>
    <t>Положение</t>
  </si>
  <si>
    <t>workshop_PRIPIC_Report.pdf</t>
  </si>
  <si>
    <t>On the Status of Tribal Lands in the Khanty–Mansi Autonomous Okrug</t>
  </si>
  <si>
    <t>О статусе родовых угодий в Ханты-Мансийском автономном округе</t>
  </si>
  <si>
    <t>UN Permanent Forum on Indigenous Issues International Workshop on Perspectives of Relationships between Indigenous Peoples and Industrial Companies</t>
  </si>
  <si>
    <t>in the years between 1992 and 2002, designated certain tribal lands in the ‘interests of Indigenous Peoples (including by naming particular individuals, families and national communes)</t>
  </si>
  <si>
    <t>http://www.un.org/esa/socdev/unpfii/documents/engagement_background_en.pdf</t>
  </si>
  <si>
    <t>KhMAO Department of Natural Resources and Non-Oil Sector</t>
  </si>
  <si>
    <t>engagement_background_en.pdf</t>
  </si>
  <si>
    <t>order</t>
  </si>
  <si>
    <t>417-п</t>
  </si>
  <si>
    <t>Engaging Indigenous Peoples in governance processes: International legal and policy frameworks for engagement</t>
  </si>
  <si>
    <t>Division for Social Policy and Development/UN Department of Economic and Social Affairs</t>
  </si>
  <si>
    <t>established Target Program for 2013-2015: "Development of Domestic and Inbound Tourism in the Khanty–Mansi Autonomous Okrug "</t>
  </si>
  <si>
    <t>Secretariat of the UN Permanent Forum on Indigenous Issues</t>
  </si>
  <si>
    <t>Engaging Indigenous Peoples in governance processes:  International legal and policy frameworks for engagement;
UN Workshop on Engaging the Marginalized: Partnerships between Indigenous Peoples, 
governments and civil society</t>
  </si>
  <si>
    <t>Permanent Forum on Indigenous Issues</t>
  </si>
  <si>
    <t>Brisbane, Australia</t>
  </si>
  <si>
    <t>Secretariat of the UN Permanent Forum on Indigenous Issues 
Division for Social Policy and Development</t>
  </si>
  <si>
    <t xml:space="preserve">UN Department of Economic and Social 
Affairs </t>
  </si>
  <si>
    <t>http://www.humanrights.gov.au/social_justice/conference/engaging_communities/report_of_the_international_workshop_on_fpic.pdf</t>
  </si>
  <si>
    <t>international_docs_pdf_unpfii_workshop_fpic_jan2005.pdf</t>
  </si>
  <si>
    <t>Report of the International Workshop on Methodologies regarding Free, Prior and Informed Consent and Indigenous Peoples</t>
  </si>
  <si>
    <t>E/C.19/2005/3</t>
  </si>
  <si>
    <t>Economic and Social Council</t>
  </si>
  <si>
    <t>http://www.un.org/esa/socdev/unpfii/documents/Second_Decade_letter_to_IPOs_and_NGOs.pdf</t>
  </si>
  <si>
    <t>Letter to IPOs and NGOs</t>
  </si>
  <si>
    <t>DESA-06/43</t>
  </si>
  <si>
    <t>http://www.un.org/esa/socdev/unpfii/documents/desa_prov_framework_tech_coop.pdf</t>
  </si>
  <si>
    <t>desa_prov_framework_tech_coop.pdf</t>
  </si>
  <si>
    <t>Provisional Framework: DESA technical cooperation programs in countries with Indigenous Peoples</t>
  </si>
  <si>
    <t xml:space="preserve">DESA Intra- Departmental Task Force on Indigenous Issues </t>
  </si>
  <si>
    <t>http://www2.ohchr.org/english/bodies/docs/OHCHR-FactSheet30.pdf</t>
  </si>
  <si>
    <t>OHCHR-FactSheet30.pdf</t>
  </si>
  <si>
    <t>The United Nations Human Rights Treaty System: An introduction to the core human rights treaties and the treaty bodies</t>
  </si>
  <si>
    <t>Fact Sheet No. 30</t>
  </si>
  <si>
    <t>Office of the United Nations High Commissioner for Human Rights</t>
  </si>
  <si>
    <t>http://www2.ohchr.org/english/issues/indigenous/ExpertMechanism/3rd/docs/contributions/RussianFederation.pdf</t>
  </si>
  <si>
    <t>RussianFederation.pdf</t>
  </si>
  <si>
    <t>Информация Российской Федерации в связи с запросом Экспертного механизма Совета ООН по правам человека по правам коренных народов относительно участия коренных народов в принятии решений</t>
  </si>
  <si>
    <t>GVA 0177</t>
  </si>
  <si>
    <t>http://www.suri.ee/doc/saamide.html</t>
  </si>
  <si>
    <t>UNITED NATIONS 
ECONOMIC AND SOCIAL COUNCIL
COMMISSION ON HUMAN RIGHTS
Sub-Commission on Prevention of Discrimination and Protection of Minorities
Working Group on Indigenous Populations</t>
  </si>
  <si>
    <t>REVIEW OF DEVELOPMENTS PERTAINING TO THE PROMOTION AND PROTECTION OF HUMAN RIGHTS AND FUNDAMENTAL FREEDOMS OF INDIGENOUS PEOPLE: ENVIRONMENT, LAND AND SUSTAINABLE DEVELOPMENT. Addendum: Information received from indigenous peoples and non-governmental organizations</t>
  </si>
  <si>
    <t>RAIPON_IWGIA_RUS_UPR_S4_2009anx_Indigenous_Peoples_Russia_RAIPON_INFOE_2008.pdf</t>
  </si>
  <si>
    <t>United Nations / RAIPON</t>
  </si>
  <si>
    <t>Parallel Information: Discrimination against indigenous small-numbered peoples of the Russian North, Siberia and the Russian Far East</t>
  </si>
  <si>
    <t>RAIPON, the Association of Indigenous Peoples of the Russian North</t>
  </si>
  <si>
    <t>INFOE, the Institute for Ecology and Action Anthropology</t>
  </si>
  <si>
    <t>Johannes Rohr, Mikhail Todyshev, Olga Murashko</t>
  </si>
  <si>
    <t>http://www.undp.ru/index.php?iso=RU&amp;lid=1&amp;cmd=programs&amp;id=201</t>
  </si>
  <si>
    <t>United Nations Development Programme: Russian Federation</t>
  </si>
  <si>
    <t>00071238 - Engaging Russian Business in Global Compact Driven Sustainable Development</t>
  </si>
  <si>
    <t>UNDO project info, including reference to SEIC</t>
  </si>
  <si>
    <t>Report of the Special Rapporteur on the situation of human  rights and fundamental freedoms of indigenous people,  James Anaya
Addendum: Situation of indigenous peoples in the Russian Federation*
Russian Version</t>
  </si>
  <si>
    <t>Human Rights Council
Fifteenth session
Agenda item 3: Promotion and protection of all human rights, civil,  political, economic, social and cultural rights, including the right to development</t>
  </si>
  <si>
    <t>Report of the Special Rapporteur on the situation of human  rights and fundamental freedoms of indigenous people,  James Anaya
Addendum: Situation of indigenous peoples in the Russian Federation*
English version</t>
  </si>
  <si>
    <t>http://www.demcoalition.org/pdf/un_resolutionpromotindem.pdf</t>
  </si>
  <si>
    <t>un_resolutionpromotindem.pdf</t>
  </si>
  <si>
    <t>Resolution adopted by the General Assembly
[on the report of the Third Committee (A/55/602/Add.2 and Corr.1)]
55/96.  Promoting and consolidating democracy</t>
  </si>
  <si>
    <t>A/RES/55/96</t>
  </si>
  <si>
    <t>http://human-rights-forum.maplecroft.com/showthread.php?5303-Defining-indigenous-people&amp;p=6776</t>
  </si>
  <si>
    <t>United Nations Global Compact</t>
  </si>
  <si>
    <t>Human Rights and Business Dilemmas Forum: defining 'indigenous people''</t>
  </si>
  <si>
    <t>Forum posts of individuals attempting to define the term indigenous people</t>
  </si>
  <si>
    <t>http://www.ohchr.org/EN/Issues/IPeoples/Pages/InternationalDecade.aspx</t>
  </si>
  <si>
    <t>United Nations Human Rights | Office of the High Commissioner for Human Rights</t>
  </si>
  <si>
    <t>International Decades of the World's Indigenous People</t>
  </si>
  <si>
    <t>http://www.ohchr.org/Documents/Publications/GuideMinorities14en.pdf</t>
  </si>
  <si>
    <t>GuideMinorities14en.pdf</t>
  </si>
  <si>
    <t>United Nations Office of the High Commissioner for Human Rights</t>
  </si>
  <si>
    <t>Pamphlet No. 14 
THE EUROPEAN UNION:
HUMAN RIGHTS AND THE 
FIGHT AGAINST DISCRIMINATION</t>
  </si>
  <si>
    <t>http://www.ohchr.org/Documents/Publications/UNVFIPInfonote2006en.pdf</t>
  </si>
  <si>
    <t>UNVFIPInfonote2006en.pdf</t>
  </si>
  <si>
    <t>UNITED NATIONS VOLUNTARY FUND FOR INDIGENOUS POPULATIONS</t>
  </si>
  <si>
    <t>http://www.ohchr.org/EN/UDHR/Pages/Introduction.aspx</t>
  </si>
  <si>
    <t>http://www.ohchr.org/EN/UDHR/Pages/UDHRMaterials.aspx</t>
  </si>
  <si>
    <t>Worldwide Collection of UDHR Materials</t>
  </si>
  <si>
    <t>http://www2.ohchr.org/english/issues/education/training/udhr.htm</t>
  </si>
  <si>
    <t>The Universal Declaration of Human Rights</t>
  </si>
  <si>
    <t>http://www2.ohchr.org/english/law/</t>
  </si>
  <si>
    <t>International Law</t>
  </si>
  <si>
    <t>http://www2.ohchr.org/english/issues/indigenous/docs/guidelines.pdf</t>
  </si>
  <si>
    <t>guidelines.pdf</t>
  </si>
  <si>
    <t>United Nations Development Group Guidelines on Indigenous Peoples' Issues</t>
  </si>
  <si>
    <t>http://web.archive.org/web/20080313093428/http://www.unhchr.ch/html/menu6/2/fs2.htm</t>
  </si>
  <si>
    <t>Fact Sheet No.2 (Rev.1), The International Bill of Human Rights</t>
  </si>
  <si>
    <t>A U.N. factsheet on the International Bill of Human Rights</t>
  </si>
  <si>
    <t>http://www2.ohchr.org/english/law/cerd.htm</t>
  </si>
  <si>
    <t>International Convention on the Elimination of All Forms of Racial Discrimination</t>
  </si>
  <si>
    <t>http://social.un.org/index/IndigenousPeoples/DeclarationontheRightsofIndigenousPeoples.aspx</t>
  </si>
  <si>
    <t>http://www.un.org/esa/socdev/unpfii/documents/5session_factsheet1.pdf</t>
  </si>
  <si>
    <t>5session_factsheet1.pdf</t>
  </si>
  <si>
    <t xml:space="preserve">Fact Sheet: Who are indigenous peoples? </t>
  </si>
  <si>
    <t>http://www.universalrights.net/main/creation.htm</t>
  </si>
  <si>
    <t>Universal Rights Network</t>
  </si>
  <si>
    <t>THE CREATION OF THE UNIVERSAL DECLARATION OF HUMAN RIGHTS</t>
  </si>
  <si>
    <t>http://www.jlp.bham.ac.uk/volumes/52/brusina-art.pdf</t>
  </si>
  <si>
    <t>brusina-art.pdf</t>
  </si>
  <si>
    <t>University of Birmingham</t>
  </si>
  <si>
    <t xml:space="preserve">THE RUSSIAN EXPERIENCE OF 
REFORMING NOMADIC COURTS 
ACCORDING TO ADAT IN 
TURKESTAN, 1850-1900 </t>
  </si>
  <si>
    <t>Birmingham Law School</t>
  </si>
  <si>
    <t>Olga Brusina</t>
  </si>
  <si>
    <t>http://www.jlp.bham.ac.uk/volumes/46/novikova-art.pdf</t>
  </si>
  <si>
    <t>novikova-art.pdf</t>
  </si>
  <si>
    <t>THE RUSSIAN WAY OF SELFDETERMINATION OF THE 
ABORIGINAL PEOPLES OF THE 
NORTH: HYPOTHESES FOR 
DEVELOPMENT</t>
  </si>
  <si>
    <t>N.I. Novikova</t>
  </si>
  <si>
    <t>http://www.jlp.bham.ac.uk/volumes/46/yamskov-art.pdf</t>
  </si>
  <si>
    <t>yamskov-art.pdf</t>
  </si>
  <si>
    <t>THE RIGHTS OF SMALLNUMBERED PEOPLES OF THE 
RUSSIAN NORTH IN THE 
TERRITORIES OF TRADITIONAL 
NATURE USE
OWNERSHIP OR USE?</t>
  </si>
  <si>
    <t>http://www.jlp.bham.ac.uk/volumes/45/Sokolovski-art.pdf</t>
  </si>
  <si>
    <t>Sokolovski-art.pdf</t>
  </si>
  <si>
    <t>THE CONSTRUCTION OF 
‘INDIGENOUSNESS’ IN RUSSIAN 
SCIENCE, POLITICS AND LAW</t>
  </si>
  <si>
    <t>S.V. Sokolovski</t>
  </si>
  <si>
    <t>http://www.jlp.bham.ac.uk/volumes/45/Sillanpaa-art.pdf</t>
  </si>
  <si>
    <t>Sillanpaa-art.pdf</t>
  </si>
  <si>
    <t>SMALL NATIONS OF THE RUSSIAN 
NORTH AND THEIR RIGHTS AS 
INDIGENOUS PEOPLES:
SOME OBSERVATIONS AND PRELIMINARY 
HYPOTHESES</t>
  </si>
  <si>
    <t>https://circle.ubc.ca/bitstream/handle/2429/37777/ubc_2011_fall_hicks_susan.pdf?sequence=6</t>
  </si>
  <si>
    <t>University of British Columbia</t>
  </si>
  <si>
    <t>Between indigeneity and nationality : the politics of culture and nature in Russia's diamond province</t>
  </si>
  <si>
    <t>https://circle.ubc.ca/handle/2429/37777</t>
  </si>
  <si>
    <t>ubc_2011_fall_hicks_susan.pdf</t>
  </si>
  <si>
    <t xml:space="preserve">Between Indigeneity and Nationality: The Politics of Culture and Nature in Russia's Diamond Province </t>
  </si>
  <si>
    <t>Susan M. Hicks</t>
  </si>
  <si>
    <t>http://www.spri.cam.ac.uk/resources/rfn/sakha.html</t>
  </si>
  <si>
    <t xml:space="preserve">IP context - encyclopedic overview </t>
  </si>
  <si>
    <t>University of Cambridge: Scott Polar Research Institute</t>
  </si>
  <si>
    <t>Respublika Sakha (Yakutiya)
Republic of Sakha (Yakutia)</t>
  </si>
  <si>
    <t>compiled by Tatiana Argounova</t>
  </si>
  <si>
    <t>Anthropological Expert Review 
in Russia</t>
  </si>
  <si>
    <t>http://digitalcommons.law.uga.edu/stu_llm/31/</t>
  </si>
  <si>
    <t>fulltext.pdf</t>
  </si>
  <si>
    <t>University of Georgia School of Law</t>
  </si>
  <si>
    <t>Role of the World Bank and IMF in Issuing Loans to Russia: Responsibility, Tricks, Corruption, Mafia, and Important Use of Legal Enforcement</t>
  </si>
  <si>
    <t>LLM Theses and Essays. Paper 31</t>
  </si>
  <si>
    <t>Makova, Elmira A</t>
  </si>
  <si>
    <t>http://www1.umn.edu/humanrts/instree/ainstls1.htm</t>
  </si>
  <si>
    <t>University of Minnesota Human Rights Library</t>
  </si>
  <si>
    <t>International Human Rights Instruments</t>
  </si>
  <si>
    <t>University of Minnesota: Human Rights Library</t>
  </si>
  <si>
    <t>International Human Rights Instruments</t>
  </si>
  <si>
    <t>http://www.geog.ox.ac.uk/graduate/research/kkama-mscthesis.pdf</t>
  </si>
  <si>
    <t>University of Oxford</t>
  </si>
  <si>
    <t>Spaces of Indigeneity within the 
West Siberian Oil Industry: 
The Case of Salym Petroleum Development</t>
  </si>
  <si>
    <t>http://www.uarctic.org/dm_documents/world_images_of_Report_TN_2009_zJjOc.pdf</t>
  </si>
  <si>
    <t>world_images_of_Report_TN_2009_zJjOc.pdf</t>
  </si>
  <si>
    <t>University of the Arctic</t>
  </si>
  <si>
    <t>Guidelines for Thematic Network annual report</t>
  </si>
  <si>
    <t>IP Expert</t>
  </si>
  <si>
    <t>http://www.winchester.ac.uk/academicdepartments/winchester%20business%20school/peopleprofiles/pages/drnataliayakovleva.aspx</t>
  </si>
  <si>
    <t>University of Winchester</t>
  </si>
  <si>
    <t>Dr Natalia Yakovleva</t>
  </si>
  <si>
    <t>http://law.wustl.edu/wugslr/citationmanual/countries/russianfederation.pdf</t>
  </si>
  <si>
    <t>russianfederation.pdf</t>
  </si>
  <si>
    <t>Russian law</t>
  </si>
  <si>
    <t>Washington Universality Law</t>
  </si>
  <si>
    <t>A basic data sheet on the federal government of the Russian Federation</t>
  </si>
  <si>
    <t>http://en.wikipedia.org/wiki/Council_of_the_People%27s_Commissars</t>
  </si>
  <si>
    <t>country profile - Russia</t>
  </si>
  <si>
    <t>Wikipedia</t>
  </si>
  <si>
    <t>Council of People's Commissars</t>
  </si>
  <si>
    <t>http://en.wikipedia.org/wiki/Soviet_Union#Revolution_and_foundation</t>
  </si>
  <si>
    <t>Soviet Union</t>
  </si>
  <si>
    <t>http://en.wikipedia.org/wiki/November_Uprising</t>
  </si>
  <si>
    <t>November Uprising</t>
  </si>
  <si>
    <t>http://en.wikipedia.org/wiki/January_Uprising</t>
  </si>
  <si>
    <t>January Uprising</t>
  </si>
  <si>
    <t>http://en.wikipedia.org/wiki/1917_revolution</t>
  </si>
  <si>
    <t>Russian Revolution</t>
  </si>
  <si>
    <t>http://en.wikipedia.org/wiki/Crimean_War</t>
  </si>
  <si>
    <t>Crimean War</t>
  </si>
  <si>
    <t>http://en.wikipedia.org/wiki/National_delimitation_in_the_Soviet_Union</t>
  </si>
  <si>
    <t>IP context - Russia territories</t>
  </si>
  <si>
    <t>National delimitation in the Soviet Union</t>
  </si>
  <si>
    <t>http://en.wikipedia.org/wiki/Tsardom_of_Russia</t>
  </si>
  <si>
    <t>Tsardom of Russia</t>
  </si>
  <si>
    <t>http://en.wikipedia.org/wiki/Russification</t>
  </si>
  <si>
    <t>IP context - Russification</t>
  </si>
  <si>
    <t>Russification</t>
  </si>
  <si>
    <t>http://en.wikipedia.org/wiki/Russian_Empire</t>
  </si>
  <si>
    <t>Russian Empire</t>
  </si>
  <si>
    <t>http://en.wikipedia.org/wiki/Convention_on_the_Elimination_of_All_Forms_of_Racial_Discrimination</t>
  </si>
  <si>
    <t xml:space="preserve">international law - encyclopedic overview </t>
  </si>
  <si>
    <t>Convention on the Elimination of All Forms of Racial Discrimination</t>
  </si>
  <si>
    <t>The International Convention on the Elimination of All Forms of Racial Discrimination (ICERD)  commits its members to the elimination of racial discrimination and the promotion of understanding among all races</t>
  </si>
  <si>
    <t>http://en.wikipedia.org/wiki/Federal_subjects_of_Russia</t>
  </si>
  <si>
    <t>Federal subjects of Russia</t>
  </si>
  <si>
    <t>Russia is a federation which, since March 1, 2008, consists of 83 federal subjects.They are also known as the constituent entities of the Russian Federation</t>
  </si>
  <si>
    <t>http://en.wikipedia.org/wiki/Human_rights</t>
  </si>
  <si>
    <t>Human rights</t>
  </si>
  <si>
    <t xml:space="preserve">Wiki article about Human Rights </t>
  </si>
  <si>
    <t>http://en.wikipedia.org/wiki/Human_rights_in_the_Soviet_Union</t>
  </si>
  <si>
    <t>Human rights in the Soviet Union</t>
  </si>
  <si>
    <t>Wiki article about Human Rights in Russia</t>
  </si>
  <si>
    <t>http://en.wikipedia.org/wiki/International_Bill_of_Human_Rights</t>
  </si>
  <si>
    <t>International Bill of Human Rights</t>
  </si>
  <si>
    <t>Wiki article on the International Bill of Human Rights</t>
  </si>
  <si>
    <t>http://en.wikipedia.org/wiki/List_of_minor_indigenous_peoples_of_Russia</t>
  </si>
  <si>
    <t xml:space="preserve">IP context- encyclopedic overview </t>
  </si>
  <si>
    <t>List of minor indigenous peoples of Russia</t>
  </si>
  <si>
    <t>http://en.wikipedia.org/wiki/Types_of_inhabited_localities_in_Russia</t>
  </si>
  <si>
    <t>country context - Russia</t>
  </si>
  <si>
    <t>Types of inhabited localities in Russia</t>
  </si>
  <si>
    <t>http://en.wikipedia.org/wiki/Universal_Declaration_of_Human_Rights</t>
  </si>
  <si>
    <t>Wiki article on the Universal Declaration of Human Rights</t>
  </si>
  <si>
    <t>http://siteresources.worldbank.org/EXTINDPEOPLE/Resources/407801-1271860301656/HDNEN_indigenous_clean_0421.pdf</t>
  </si>
  <si>
    <t>HDNEN_indigenous_clean_0421.pdf</t>
  </si>
  <si>
    <t>IP context</t>
  </si>
  <si>
    <t>World Bank</t>
  </si>
  <si>
    <t>Policy Brief: Indigenous Peoples</t>
  </si>
  <si>
    <t>World Bank article on the current socio-economic situation of indigenous people in general</t>
  </si>
  <si>
    <t>http://siteresources.worldbank.org/EXTINDPEOPLE/Resources/407801-1271860301656/Chapter_2_Becoming_Indigenous.pdf</t>
  </si>
  <si>
    <t>Chapter_2_Becoming_Indigenous.pdf</t>
  </si>
  <si>
    <t>2010 (revised 2009, 2010)</t>
  </si>
  <si>
    <t>Chapter 2: Becoming Indigenous: Identity and Heterogeneity in a Global Movement</t>
  </si>
  <si>
    <t>Jerome M. Levi</t>
  </si>
  <si>
    <t>Biorn Maybury-Lewis</t>
  </si>
  <si>
    <t>http://siteresources.worldbank.org/INTSAFEPOL/Resources/Indigenous_peoples_review_august_2011.pdf</t>
  </si>
  <si>
    <t>Indigenous_peoples_review_august_2011.pdf</t>
  </si>
  <si>
    <t xml:space="preserve">Implementation of the World Bank’s Indigenous Peoples Policy : A Learning Review (FY 2006-2008) </t>
  </si>
  <si>
    <t xml:space="preserve">OPCS Working Paper </t>
  </si>
  <si>
    <t>http://siteresources.worldbank.org/EXTINDPEOPLE/Resources/407801-1271860301656/Chapter_1_Introduction.pdf</t>
  </si>
  <si>
    <t>Chapter_1_Introduction.pdf</t>
  </si>
  <si>
    <t>Ch. 1 Introduction</t>
  </si>
  <si>
    <t>Gillette Hall</t>
  </si>
  <si>
    <t>Harry Patrinos</t>
  </si>
  <si>
    <t>http://siteresources.worldbank.org/EDUCATION/Resources/278200-1121703274255/1439264-1292452038445/7623985-1292452065048/full_report.pdf</t>
  </si>
  <si>
    <t>full_report.pdf</t>
  </si>
  <si>
    <t>Indigenous Peoples, Poverty and Development [Draft Manuscript]</t>
  </si>
  <si>
    <t>http://go.worldbank.org/TE769PDWN0</t>
  </si>
  <si>
    <t>OP 4.10 - Indigenous Peoples</t>
  </si>
  <si>
    <t>Operational Manual on the World Bank's indigenous peoples' policies</t>
  </si>
  <si>
    <t>http://siteresources.worldbank.org/INTINDPEOPLE/Publications/20571167/Legal%20Note.pdf</t>
  </si>
  <si>
    <t>Legal Note.pdf</t>
  </si>
  <si>
    <t xml:space="preserve">Legal Note on Indigenous Peoples </t>
  </si>
  <si>
    <t xml:space="preserve">World Bank Legal Department </t>
  </si>
  <si>
    <t>World Bank Legal Counsel</t>
  </si>
  <si>
    <t>http://siteresources.worldbank.org/OPSMANUAL/Resources/210384-1170795590012/OP410_Russian.pdf</t>
  </si>
  <si>
    <t>OP410_Russian.pdf</t>
  </si>
  <si>
    <t>http://siteresources.worldbank.org/INTINDPEOPLE/922984-1112817179196/20451603/ForestryManagementBiodiversityConservation.pdf</t>
  </si>
  <si>
    <t>ForestryManagementBiodiversityConservation.pdf</t>
  </si>
  <si>
    <t>Indigenous Peoples, Forestry Management and Biodiversity Conservation: An analytical study for the World Bank’s forestry policy implementation review and strategy development framework</t>
  </si>
  <si>
    <t>Jason W. Clay</t>
  </si>
  <si>
    <t>Janis B. Alcorn</t>
  </si>
  <si>
    <t>John R. Butler</t>
  </si>
  <si>
    <t>http://www.doingbusiness.org/reports/~/media/FPDKM/Doing%20Business/Documents/Subnational-Reports/DB09-Sub-Russia.pdf</t>
  </si>
  <si>
    <t>db09-sub-russia.pdf</t>
  </si>
  <si>
    <t>World Bank &amp; International Finance Corporation</t>
  </si>
  <si>
    <t>Doing Business in Russia 2009</t>
  </si>
  <si>
    <t>World Bank and the International Finance Corporation</t>
  </si>
  <si>
    <t>World Congresses and the Consultative Committee of Finno-Ugric Peoples
Internet in Finno-Ugric Infospace
Council of Europe</t>
  </si>
  <si>
    <t>Documents
in Russian</t>
  </si>
  <si>
    <t>Демоскоп Weekly</t>
  </si>
  <si>
    <t>ПОСТАНОВЛЕНИЕ
Правительства Российской Федерации
24 марта 2000 года № 255 "О едином перечне коренных малочисленных народов Российской Федерации"</t>
  </si>
  <si>
    <t>http://www.iie.kz/userfiles/OT_2007-1.pdf</t>
  </si>
  <si>
    <t>OT_2007-1.pdf</t>
  </si>
  <si>
    <t>Институт қызметінің негізгі мақсаты мен міндеттері</t>
  </si>
  <si>
    <t>Kazakh</t>
  </si>
  <si>
    <t>http://www.yunet-magadan.ru/index.php?option=com_content&amp;view=frontpage&amp;Itemid=1</t>
  </si>
  <si>
    <t>Магаданский областной информационно-исследовательский центр коренных малочисленных народов Севера «Юнэт».</t>
  </si>
  <si>
    <t>Миссия</t>
  </si>
  <si>
    <t>http://www.aborigenexpo.ru/news/news_1.html</t>
  </si>
  <si>
    <t>Международная выставка-ярмарка «Сокровища Севера 2012»</t>
  </si>
  <si>
    <t>Разработана государственная " Концепция устойчивого развития КМНС и ДВ РФ"</t>
  </si>
  <si>
    <t>http://www.minregion.ru/activities/interethnic_relations/national_policy/</t>
  </si>
  <si>
    <t>Министерство Регионального развития Российской Федерации</t>
  </si>
  <si>
    <t>Реализация государственной национальной политики</t>
  </si>
  <si>
    <t>http://nezd.ru/articles/articles43/</t>
  </si>
  <si>
    <t>regional profile - language</t>
  </si>
  <si>
    <t>Национальный электронный звуковой депозитарий (НЭЗД)</t>
  </si>
  <si>
    <t>Обзор лингво-географической ситуации в Ямало-Ненецком автономном округе</t>
  </si>
  <si>
    <t>Денисов В.Н.</t>
  </si>
  <si>
    <t>http://www.garant.ru/</t>
  </si>
  <si>
    <t>ООО "НПП "ГАРАНТ-СЕРВИС"</t>
  </si>
  <si>
    <t>http://ogv-nao.ru/ogvnao/main/all/object.htm?id=10328937@egNews</t>
  </si>
  <si>
    <t>Портал Органов Власти Ненецкого Автономного Округа</t>
  </si>
  <si>
    <t>Новости в Мире коренных народов</t>
  </si>
  <si>
    <t>http://www.sibfo.ru/institutes/advisory-council/aboriginal-population-document.php?action=art&amp;nart=6737</t>
  </si>
  <si>
    <t>Приёмная Президента Российской Федерации в Сибирском федеральном округе</t>
  </si>
  <si>
    <t>Документы Экспертно-консультативного совета по делам коренных малочисленных народов Севера, Сибири и Дальнего Востока Российской Федерации при полномочном представителе Президента РФ в Сибирском федеральном округе</t>
  </si>
  <si>
    <t>http://www.narodsevera.ru/krasn/narod/kultura</t>
  </si>
  <si>
    <t>IP context - cultural practices</t>
  </si>
  <si>
    <t>Региональная Ассоциация общественных объединений
коренных малочисленных народов Севера Красноярского края</t>
  </si>
  <si>
    <t>Феномен культуры малых народов Севера</t>
  </si>
  <si>
    <t>Л. Н. Гумилев, А. П. Окладников</t>
  </si>
  <si>
    <t>Впервые опубликовано // Декоративное искусство. - 1982. - N 8. - С. 23 - 28.</t>
  </si>
  <si>
    <t>http://www.narodsevera.ru/krasn/narod/kmns</t>
  </si>
  <si>
    <t>Коренные малочисленные народы Севера Красноярского края</t>
  </si>
  <si>
    <t>http://www.shu.ru/old/pages/magazin/n20/klokov.pdf</t>
  </si>
  <si>
    <t>klokov.pdf</t>
  </si>
  <si>
    <t>Смоленского гуманитарного университета</t>
  </si>
  <si>
    <t>Динамика демографического воспроизводства популяций коренных малочис- ленных народов Севера России и ее региональные особенности</t>
  </si>
  <si>
    <t>№ 07-01-00552а</t>
  </si>
  <si>
    <t>Г. Санкт-Петербург</t>
  </si>
  <si>
    <t>Клоков К.Б., Хрущев С.А.</t>
  </si>
  <si>
    <t>http://shor-people.ru/</t>
  </si>
  <si>
    <t>Совет старейшин шорского народа</t>
  </si>
  <si>
    <t>http://www.admhmao.ru/wps/wcm/connect/Web+Content/hmao/about/static20111003-1?presentationtemplate=Web+Content%2Fpt_print</t>
  </si>
  <si>
    <t>Ханты-Мансийский Автономный Округ - Югра</t>
  </si>
  <si>
    <t>Концепция устойчивого развития коренных малочисленных народов Севера Ханты-Мансийского автономного округа - Югры</t>
  </si>
  <si>
    <t>http://www.csipn.ru/publications/Peoples_.jpg</t>
  </si>
  <si>
    <t>Peoples_.jpg</t>
  </si>
  <si>
    <t>Центр Содействия Коренным Малочисленным Народам Севера / Российский Учебный Центр коренных народов Севера (ЦСКМНС/РИТЦ)</t>
  </si>
  <si>
    <t>KMNS distribution</t>
  </si>
  <si>
    <t>http://ecsocman.hse.ru/data/2011/11/23/1270189652/Ssorin-Chaikov_Ot_izobreteniya_tradizii.pdf</t>
  </si>
  <si>
    <t>Ssorin-Chaikov_Ot_izobreteniya_tradizii.pdf</t>
  </si>
  <si>
    <t>Экономика. Социология. Менеджмент</t>
  </si>
  <si>
    <t>http://www.eco-nomos.ru/2012/04/korennye-narody/</t>
  </si>
  <si>
    <t>Энциклопедия Среды Обитания</t>
  </si>
  <si>
    <t>КАК ЖИВЁТСЯ КОРЕННЫМ МАЛОЧИСЛЕННЫМ НАРОДАМ РОССИИ</t>
  </si>
  <si>
    <t>http://ethnobs.ru/library/237/_aview_b19541</t>
  </si>
  <si>
    <t>Этнографическое Бюро</t>
  </si>
  <si>
    <t>Этничность: устойчивость и изменчивость (опыт Севера)</t>
  </si>
  <si>
    <t>Работа выполнена по Программе фундаментальных исследований Президиума РАН “Традиции и инновации в истории и культуре”.
Выходные данные статьи: Головнёв А. В. Этничность: устойчивость и изменчивость (опыт Севера) // Этнографическое обозрение. 2012, № 2. С. 3–12.</t>
  </si>
  <si>
    <t>9-29-1-PB.pdf</t>
  </si>
  <si>
    <t xml:space="preserve">Participatory Rights of Russia’s Indigenous Peoples regarding Land Issues </t>
  </si>
  <si>
    <t>Mariya Riekkinen</t>
  </si>
  <si>
    <t>2029-1094</t>
  </si>
  <si>
    <t>http://www.itig.ru/files/plugin_files/research_articles_collection.pdf</t>
  </si>
  <si>
    <t>research_articles_collection.pdf</t>
  </si>
  <si>
    <t>НАУЧНО-ПРАКТИЧЕСКАЯ КОНФЕРЕНЦИЯ
«ТУРИЗМ И СЕРВИС: ПОДГОТОВКА КАДРОВ, 
ПРОБЛЕМЫ И ПЕРСПЕКТИВЫ РАЗВИТИЯ» [Сборник научных трудов]</t>
  </si>
  <si>
    <t>peoples_North.pdf</t>
  </si>
  <si>
    <t>Рeople of the North: Rights to Resources and Expert Assessment</t>
  </si>
  <si>
    <t>Russian Academy of Sciences, Institute of Ethnology and Anthropology</t>
  </si>
  <si>
    <t>Strategiya</t>
  </si>
  <si>
    <t>N. I. Novikova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</si>
</sst>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yy"/>
    <numFmt numFmtId="165" formatCode="m/d/yyyy\ h:mm:ss"/>
  </numFmts>
  <fonts count="16" x14ac:knownFonts="1">
    <font>
      <sz val="10"/>
      <color rgb="FF000000"/>
      <name val="Arial"/>
    </font>
    <font>
      <sz val="11"/>
      <color rgb="FF000000"/>
      <name val="Calibri"/>
      <family val="2"/>
    </font>
    <font>
      <b/>
      <sz val="11"/>
      <color rgb="FF000000"/>
      <name val="Calibri"/>
      <family val="2"/>
    </font>
    <font>
      <u/>
      <sz val="11"/>
      <color rgb="FF000000"/>
      <name val="Calibri"/>
      <family val="2"/>
    </font>
    <font>
      <u/>
      <sz val="11"/>
      <color rgb="FF0000FF"/>
      <name val="Calibri"/>
      <family val="2"/>
    </font>
    <font>
      <u/>
      <sz val="11"/>
      <color rgb="FF0000FF"/>
      <name val="Calibri"/>
      <family val="2"/>
    </font>
    <font>
      <u/>
      <sz val="11"/>
      <color rgb="FF000000"/>
      <name val="Calibri"/>
      <family val="2"/>
    </font>
    <font>
      <b/>
      <sz val="11"/>
      <color rgb="FF000000"/>
      <name val="Calibri"/>
      <family val="2"/>
      <scheme val="minor"/>
    </font>
    <font>
      <u/>
      <sz val="11"/>
      <color rgb="FF000000"/>
      <name val="Calibri"/>
      <family val="2"/>
      <scheme val="minor"/>
    </font>
    <font>
      <sz val="11"/>
      <color rgb="FF000000"/>
      <name val="Calibri"/>
      <family val="2"/>
      <scheme val="minor"/>
    </font>
    <font>
      <sz val="11"/>
      <name val="Calibri"/>
      <family val="2"/>
      <scheme val="minor"/>
    </font>
    <font>
      <u/>
      <sz val="11"/>
      <color rgb="FF0000FF"/>
      <name val="Calibri"/>
      <family val="2"/>
      <scheme val="minor"/>
    </font>
    <font>
      <sz val="11"/>
      <color rgb="FFFDEADA"/>
      <name val="Calibri"/>
      <family val="2"/>
      <scheme val="minor"/>
    </font>
    <font>
      <sz val="11"/>
      <color rgb="FF1A1A1A"/>
      <name val="Calibri"/>
      <family val="2"/>
      <scheme val="minor"/>
    </font>
    <font>
      <sz val="11"/>
      <color rgb="FF2F2E2E"/>
      <name val="Calibri"/>
      <family val="2"/>
      <scheme val="minor"/>
    </font>
    <font>
      <sz val="11"/>
      <color rgb="FF333333"/>
      <name val="Calibri"/>
      <family val="2"/>
      <scheme val="minor"/>
    </font>
  </fonts>
  <fills count="28">
    <fill>
      <patternFill patternType="none"/>
    </fill>
    <fill>
      <patternFill patternType="gray125"/>
    </fill>
    <fill>
      <patternFill patternType="solid">
        <fgColor rgb="FFDCE6F2"/>
        <bgColor rgb="FFDCE6F2"/>
      </patternFill>
    </fill>
    <fill>
      <patternFill patternType="solid">
        <fgColor rgb="FFFFFF99"/>
        <bgColor rgb="FFFFFF99"/>
      </patternFill>
    </fill>
    <fill>
      <patternFill patternType="solid">
        <fgColor rgb="FFF79646"/>
        <bgColor rgb="FFF79646"/>
      </patternFill>
    </fill>
    <fill>
      <patternFill patternType="solid">
        <fgColor rgb="FFFDEADA"/>
        <bgColor rgb="FFFDEADA"/>
      </patternFill>
    </fill>
    <fill>
      <patternFill patternType="solid">
        <fgColor rgb="FF903C3A"/>
        <bgColor rgb="FF903C3A"/>
      </patternFill>
    </fill>
    <fill>
      <patternFill patternType="solid">
        <fgColor rgb="FFFFFFCC"/>
        <bgColor rgb="FFFFFFCC"/>
      </patternFill>
    </fill>
    <fill>
      <patternFill patternType="solid">
        <fgColor rgb="FFD2DBE5"/>
        <bgColor rgb="FFD2DBE5"/>
      </patternFill>
    </fill>
    <fill>
      <patternFill patternType="solid">
        <fgColor rgb="FF93CDDD"/>
        <bgColor rgb="FF93CDDD"/>
      </patternFill>
    </fill>
    <fill>
      <patternFill patternType="solid">
        <fgColor rgb="FFF2DCDB"/>
        <bgColor rgb="FFF2DCDB"/>
      </patternFill>
    </fill>
    <fill>
      <patternFill patternType="solid">
        <fgColor rgb="FFD6D4CB"/>
        <bgColor rgb="FFD6D4CB"/>
      </patternFill>
    </fill>
    <fill>
      <patternFill patternType="solid">
        <fgColor rgb="FFFCD5B5"/>
        <bgColor rgb="FFFCD5B5"/>
      </patternFill>
    </fill>
    <fill>
      <patternFill patternType="solid">
        <fgColor rgb="FFE6B9B8"/>
        <bgColor rgb="FFE6B9B8"/>
      </patternFill>
    </fill>
    <fill>
      <patternFill patternType="solid">
        <fgColor rgb="FFD7E4BD"/>
        <bgColor rgb="FFD7E4BD"/>
      </patternFill>
    </fill>
    <fill>
      <patternFill patternType="solid">
        <fgColor rgb="FFE6E0EC"/>
        <bgColor rgb="FFE6E0EC"/>
      </patternFill>
    </fill>
    <fill>
      <patternFill patternType="solid">
        <fgColor rgb="FFCCC1DA"/>
        <bgColor rgb="FFCCC1DA"/>
      </patternFill>
    </fill>
    <fill>
      <patternFill patternType="solid">
        <fgColor rgb="FF92D050"/>
        <bgColor rgb="FF92D050"/>
      </patternFill>
    </fill>
    <fill>
      <patternFill patternType="solid">
        <fgColor rgb="FFD99694"/>
        <bgColor rgb="FFD99694"/>
      </patternFill>
    </fill>
    <fill>
      <patternFill patternType="solid">
        <fgColor rgb="FFFFFF00"/>
        <bgColor rgb="FFFFFF00"/>
      </patternFill>
    </fill>
    <fill>
      <patternFill patternType="solid">
        <fgColor rgb="FFB7DEE8"/>
        <bgColor rgb="FFB7DEE8"/>
      </patternFill>
    </fill>
    <fill>
      <patternFill patternType="solid">
        <fgColor rgb="FFE6B8AF"/>
        <bgColor rgb="FFE6B8AF"/>
      </patternFill>
    </fill>
    <fill>
      <patternFill patternType="solid">
        <fgColor rgb="FFFF0000"/>
        <bgColor rgb="FFFF0000"/>
      </patternFill>
    </fill>
    <fill>
      <patternFill patternType="solid">
        <fgColor rgb="FFDBEEF4"/>
        <bgColor rgb="FFDBEEF4"/>
      </patternFill>
    </fill>
    <fill>
      <patternFill patternType="solid">
        <fgColor rgb="FFDD7E6B"/>
        <bgColor rgb="FFDD7E6B"/>
      </patternFill>
    </fill>
    <fill>
      <patternFill patternType="solid">
        <fgColor rgb="FFEBF1DE"/>
        <bgColor rgb="FFEBF1DE"/>
      </patternFill>
    </fill>
    <fill>
      <patternFill patternType="solid">
        <fgColor rgb="FFF9CB9C"/>
        <bgColor rgb="FFF9CB9C"/>
      </patternFill>
    </fill>
    <fill>
      <patternFill patternType="solid">
        <fgColor rgb="FFFCE5CD"/>
        <bgColor rgb="FFFCE5CD"/>
      </patternFill>
    </fill>
  </fills>
  <borders count="1">
    <border>
      <left/>
      <right/>
      <top/>
      <bottom/>
      <diagonal/>
    </border>
  </borders>
  <cellStyleXfs count="1">
    <xf numFmtId="0" fontId="0" fillId="0" borderId="0"/>
  </cellStyleXfs>
  <cellXfs count="139">
    <xf numFmtId="0" fontId="0" fillId="0" borderId="0" xfId="0" applyFont="1" applyAlignment="1">
      <alignment wrapText="1"/>
    </xf>
    <xf numFmtId="0" fontId="1" fillId="0" borderId="0" xfId="0" applyFont="1" applyAlignment="1">
      <alignment horizontal="left" vertical="top" wrapText="1"/>
    </xf>
    <xf numFmtId="0" fontId="2" fillId="0" borderId="0" xfId="0" applyFont="1" applyAlignment="1">
      <alignment horizontal="lef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1" fillId="6" borderId="0" xfId="0" applyFont="1" applyFill="1" applyAlignment="1">
      <alignment horizontal="left" vertical="top" wrapText="1"/>
    </xf>
    <xf numFmtId="0" fontId="3" fillId="0" borderId="0" xfId="0" applyFont="1" applyAlignment="1"/>
    <xf numFmtId="0" fontId="1" fillId="7" borderId="0" xfId="0" applyFont="1" applyFill="1" applyAlignment="1">
      <alignment horizontal="left" vertical="top" wrapText="1"/>
    </xf>
    <xf numFmtId="0" fontId="1" fillId="9" borderId="0" xfId="0" applyFont="1" applyFill="1" applyAlignment="1">
      <alignment horizontal="left" vertical="top" wrapText="1"/>
    </xf>
    <xf numFmtId="0" fontId="2" fillId="0" borderId="0" xfId="0" applyFont="1" applyAlignment="1">
      <alignment vertical="top" wrapText="1"/>
    </xf>
    <xf numFmtId="0" fontId="4" fillId="0" borderId="0" xfId="0" applyFont="1" applyAlignment="1">
      <alignment horizontal="left" vertical="top" wrapText="1"/>
    </xf>
    <xf numFmtId="0" fontId="2" fillId="11" borderId="0" xfId="0" applyFont="1" applyFill="1" applyAlignment="1">
      <alignment horizontal="left" vertical="top"/>
    </xf>
    <xf numFmtId="0" fontId="2" fillId="11" borderId="0" xfId="0" applyFont="1" applyFill="1" applyAlignment="1">
      <alignment horizontal="left" vertical="top" wrapText="1"/>
    </xf>
    <xf numFmtId="0" fontId="1" fillId="0" borderId="0" xfId="0" applyFont="1" applyAlignment="1">
      <alignment horizontal="left" vertical="top"/>
    </xf>
    <xf numFmtId="0" fontId="2" fillId="11" borderId="0" xfId="0" applyFont="1" applyFill="1" applyAlignment="1"/>
    <xf numFmtId="0" fontId="5" fillId="0" borderId="0" xfId="0" applyFont="1" applyAlignment="1">
      <alignment horizontal="left" vertical="top"/>
    </xf>
    <xf numFmtId="0" fontId="1" fillId="5" borderId="0" xfId="0" applyFont="1" applyFill="1" applyAlignment="1">
      <alignment horizontal="left" vertical="top" wrapText="1"/>
    </xf>
    <xf numFmtId="0" fontId="6" fillId="0" borderId="0" xfId="0" applyFont="1" applyAlignment="1">
      <alignment horizontal="left" vertical="top"/>
    </xf>
    <xf numFmtId="0" fontId="2" fillId="7" borderId="0" xfId="0" applyFont="1" applyFill="1" applyAlignment="1">
      <alignment horizontal="left" vertical="top"/>
    </xf>
    <xf numFmtId="0" fontId="2" fillId="12" borderId="0" xfId="0" applyFont="1" applyFill="1" applyAlignment="1">
      <alignment horizontal="left" vertical="top"/>
    </xf>
    <xf numFmtId="0" fontId="2" fillId="11" borderId="0" xfId="0" applyFont="1" applyFill="1" applyAlignment="1">
      <alignment vertical="center"/>
    </xf>
    <xf numFmtId="0" fontId="1" fillId="12" borderId="0" xfId="0" applyFont="1" applyFill="1" applyAlignment="1">
      <alignment horizontal="left" vertical="top" wrapText="1"/>
    </xf>
    <xf numFmtId="0" fontId="1" fillId="7" borderId="0" xfId="0" applyFont="1" applyFill="1" applyAlignment="1">
      <alignment horizontal="left" vertical="top"/>
    </xf>
    <xf numFmtId="0" fontId="1" fillId="17" borderId="0" xfId="0" applyFont="1" applyFill="1" applyAlignment="1">
      <alignment horizontal="left" vertical="top" wrapText="1"/>
    </xf>
    <xf numFmtId="0" fontId="1" fillId="18" borderId="0" xfId="0" applyFont="1" applyFill="1" applyAlignment="1">
      <alignment horizontal="left" vertical="top" wrapText="1"/>
    </xf>
    <xf numFmtId="3" fontId="1" fillId="0" borderId="0" xfId="0" applyNumberFormat="1" applyFont="1" applyAlignment="1">
      <alignment horizontal="left" vertical="top" wrapText="1"/>
    </xf>
    <xf numFmtId="3" fontId="1" fillId="0" borderId="0" xfId="0" applyNumberFormat="1" applyFont="1" applyAlignment="1">
      <alignment horizontal="left" vertical="top"/>
    </xf>
    <xf numFmtId="0" fontId="2" fillId="7" borderId="0" xfId="0" applyFont="1" applyFill="1" applyAlignment="1">
      <alignment horizontal="left" vertical="top" wrapText="1"/>
    </xf>
    <xf numFmtId="3" fontId="1" fillId="12" borderId="0" xfId="0" applyNumberFormat="1" applyFont="1" applyFill="1" applyAlignment="1">
      <alignment horizontal="left" vertical="top" wrapText="1"/>
    </xf>
    <xf numFmtId="0" fontId="1" fillId="12" borderId="0" xfId="0" applyFont="1" applyFill="1" applyAlignment="1">
      <alignment horizontal="left" vertical="top"/>
    </xf>
    <xf numFmtId="3" fontId="1" fillId="12" borderId="0" xfId="0" applyNumberFormat="1" applyFont="1" applyFill="1" applyAlignment="1">
      <alignment horizontal="left" vertical="top"/>
    </xf>
    <xf numFmtId="10" fontId="1" fillId="0" borderId="0" xfId="0" applyNumberFormat="1" applyFont="1" applyAlignment="1">
      <alignment horizontal="left" vertical="top" wrapText="1"/>
    </xf>
    <xf numFmtId="10" fontId="1" fillId="0" borderId="0" xfId="0" applyNumberFormat="1" applyFont="1" applyAlignment="1">
      <alignment horizontal="left" vertical="top"/>
    </xf>
    <xf numFmtId="0" fontId="1" fillId="12" borderId="0" xfId="0" applyFont="1" applyFill="1" applyAlignment="1">
      <alignment horizontal="left" vertical="top" wrapText="1"/>
    </xf>
    <xf numFmtId="9" fontId="1" fillId="0" borderId="0" xfId="0" applyNumberFormat="1" applyFont="1" applyAlignment="1">
      <alignment horizontal="left" vertical="top" wrapText="1"/>
    </xf>
    <xf numFmtId="0" fontId="2" fillId="12" borderId="0" xfId="0" applyFont="1" applyFill="1" applyAlignment="1">
      <alignment vertical="top" wrapText="1"/>
    </xf>
    <xf numFmtId="10" fontId="1" fillId="12" borderId="0" xfId="0" applyNumberFormat="1" applyFont="1" applyFill="1" applyAlignment="1">
      <alignment horizontal="left" vertical="top" wrapText="1"/>
    </xf>
    <xf numFmtId="10" fontId="1" fillId="12" borderId="0" xfId="0" applyNumberFormat="1" applyFont="1" applyFill="1" applyAlignment="1">
      <alignment horizontal="left" vertical="top"/>
    </xf>
    <xf numFmtId="0" fontId="1" fillId="13" borderId="0" xfId="0" applyFont="1" applyFill="1" applyAlignment="1">
      <alignment horizontal="left" vertical="top" wrapText="1"/>
    </xf>
    <xf numFmtId="0" fontId="1" fillId="13" borderId="0" xfId="0" applyFont="1" applyFill="1" applyAlignment="1">
      <alignment horizontal="left" vertical="top"/>
    </xf>
    <xf numFmtId="0" fontId="1" fillId="20" borderId="0" xfId="0" applyFont="1" applyFill="1" applyAlignment="1">
      <alignment horizontal="left" vertical="top" wrapText="1"/>
    </xf>
    <xf numFmtId="0" fontId="1" fillId="18" borderId="0" xfId="0" applyFont="1" applyFill="1" applyAlignment="1">
      <alignment horizontal="left" vertical="top"/>
    </xf>
    <xf numFmtId="0" fontId="7" fillId="8" borderId="0" xfId="0" applyFont="1" applyFill="1" applyAlignment="1">
      <alignment horizontal="left" vertical="top"/>
    </xf>
    <xf numFmtId="0" fontId="7" fillId="8" borderId="0" xfId="0" applyFont="1" applyFill="1" applyAlignment="1">
      <alignment horizontal="left" vertical="top" wrapText="1"/>
    </xf>
    <xf numFmtId="165" fontId="7" fillId="8" borderId="0" xfId="0" applyNumberFormat="1" applyFont="1" applyFill="1" applyAlignment="1">
      <alignment horizontal="left" vertical="top" wrapText="1"/>
    </xf>
    <xf numFmtId="0" fontId="8"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wrapText="1"/>
    </xf>
    <xf numFmtId="14" fontId="9" fillId="0" borderId="0" xfId="0" applyNumberFormat="1" applyFont="1" applyAlignment="1">
      <alignment horizontal="left" vertical="top" wrapText="1"/>
    </xf>
    <xf numFmtId="0" fontId="8" fillId="0" borderId="0" xfId="0" applyFont="1" applyAlignment="1">
      <alignment vertical="top"/>
    </xf>
    <xf numFmtId="0" fontId="8" fillId="10" borderId="0" xfId="0" applyFont="1" applyFill="1" applyAlignment="1">
      <alignment horizontal="left" vertical="top"/>
    </xf>
    <xf numFmtId="0" fontId="9" fillId="0" borderId="0" xfId="0" applyFont="1" applyAlignment="1">
      <alignment vertical="top"/>
    </xf>
    <xf numFmtId="164" fontId="9" fillId="0" borderId="0" xfId="0" applyNumberFormat="1" applyFont="1" applyAlignment="1">
      <alignment horizontal="left" vertical="top" wrapText="1"/>
    </xf>
    <xf numFmtId="0" fontId="8" fillId="0" borderId="0" xfId="0" applyFont="1" applyAlignment="1">
      <alignment horizontal="left" vertical="top" wrapText="1"/>
    </xf>
    <xf numFmtId="164" fontId="9" fillId="0" borderId="0" xfId="0" applyNumberFormat="1" applyFont="1" applyAlignment="1">
      <alignment vertical="top"/>
    </xf>
    <xf numFmtId="0" fontId="8" fillId="10" borderId="0" xfId="0" applyFont="1" applyFill="1" applyAlignment="1"/>
    <xf numFmtId="0" fontId="9" fillId="0" borderId="0" xfId="0" applyFont="1" applyAlignment="1"/>
    <xf numFmtId="165" fontId="9" fillId="0" borderId="0" xfId="0" applyNumberFormat="1" applyFont="1" applyAlignment="1">
      <alignment horizontal="left" vertical="top" wrapText="1"/>
    </xf>
    <xf numFmtId="0" fontId="9" fillId="0" borderId="0" xfId="0" applyFont="1" applyAlignment="1">
      <alignment vertical="top" wrapText="1"/>
    </xf>
    <xf numFmtId="0" fontId="8" fillId="0" borderId="0" xfId="0" applyFont="1" applyAlignment="1"/>
    <xf numFmtId="0" fontId="9" fillId="10" borderId="0" xfId="0" applyFont="1" applyFill="1" applyAlignment="1">
      <alignment horizontal="left" vertical="top"/>
    </xf>
    <xf numFmtId="0" fontId="9" fillId="5" borderId="0" xfId="0" applyFont="1" applyFill="1" applyAlignment="1">
      <alignment horizontal="left" vertical="top" wrapText="1"/>
    </xf>
    <xf numFmtId="0" fontId="9" fillId="0" borderId="0" xfId="0" applyFont="1" applyAlignment="1">
      <alignment wrapText="1"/>
    </xf>
    <xf numFmtId="0" fontId="10" fillId="0" borderId="0" xfId="0" applyFont="1" applyAlignment="1">
      <alignment wrapText="1"/>
    </xf>
    <xf numFmtId="0" fontId="7" fillId="0" borderId="0" xfId="0" applyFont="1" applyAlignment="1">
      <alignment vertical="top" wrapText="1"/>
    </xf>
    <xf numFmtId="0" fontId="11" fillId="0" borderId="0" xfId="0" applyFont="1" applyAlignment="1">
      <alignment vertical="top" wrapText="1"/>
    </xf>
    <xf numFmtId="0" fontId="9" fillId="13" borderId="0" xfId="0" applyFont="1" applyFill="1" applyAlignment="1">
      <alignment vertical="top" wrapText="1"/>
    </xf>
    <xf numFmtId="0" fontId="9" fillId="11" borderId="0" xfId="0" applyFont="1" applyFill="1" applyAlignment="1"/>
    <xf numFmtId="0" fontId="11" fillId="0" borderId="0" xfId="0" applyFont="1" applyAlignment="1"/>
    <xf numFmtId="0" fontId="9" fillId="3" borderId="0" xfId="0" applyFont="1" applyFill="1" applyAlignment="1">
      <alignment horizontal="left" vertical="top" wrapText="1"/>
    </xf>
    <xf numFmtId="0" fontId="9" fillId="4" borderId="0" xfId="0" applyFont="1" applyFill="1" applyAlignment="1">
      <alignment horizontal="left" vertical="top" wrapText="1"/>
    </xf>
    <xf numFmtId="0" fontId="9" fillId="6" borderId="0" xfId="0" applyFont="1" applyFill="1" applyAlignment="1">
      <alignment horizontal="left" vertical="top" wrapText="1"/>
    </xf>
    <xf numFmtId="0" fontId="7" fillId="11" borderId="0" xfId="0" applyFont="1" applyFill="1" applyAlignment="1">
      <alignment horizontal="left" vertical="top" wrapText="1"/>
    </xf>
    <xf numFmtId="0" fontId="7" fillId="11" borderId="0" xfId="0" applyFont="1" applyFill="1" applyAlignment="1">
      <alignment horizontal="left" vertical="top"/>
    </xf>
    <xf numFmtId="0" fontId="7" fillId="0" borderId="0" xfId="0" applyFont="1" applyAlignment="1">
      <alignment horizontal="left" vertical="top" wrapText="1"/>
    </xf>
    <xf numFmtId="0" fontId="9" fillId="12" borderId="0" xfId="0" applyFont="1" applyFill="1" applyAlignment="1">
      <alignment horizontal="left" vertical="top" wrapText="1"/>
    </xf>
    <xf numFmtId="0" fontId="12" fillId="18" borderId="0" xfId="0" applyFont="1" applyFill="1" applyAlignment="1">
      <alignment horizontal="left" vertical="top" wrapText="1"/>
    </xf>
    <xf numFmtId="0" fontId="9" fillId="18" borderId="0" xfId="0" applyFont="1" applyFill="1" applyAlignment="1">
      <alignment horizontal="left" vertical="top" wrapText="1"/>
    </xf>
    <xf numFmtId="0" fontId="7" fillId="5" borderId="0" xfId="0" applyFont="1" applyFill="1" applyAlignment="1">
      <alignment horizontal="left" vertical="top" wrapText="1"/>
    </xf>
    <xf numFmtId="3" fontId="9" fillId="0" borderId="0" xfId="0" applyNumberFormat="1" applyFont="1" applyAlignment="1">
      <alignment horizontal="left" vertical="top" wrapText="1"/>
    </xf>
    <xf numFmtId="3" fontId="9" fillId="0" borderId="0" xfId="0" applyNumberFormat="1" applyFont="1" applyAlignment="1">
      <alignment horizontal="left" vertical="top"/>
    </xf>
    <xf numFmtId="0" fontId="9" fillId="12" borderId="0" xfId="0" applyFont="1" applyFill="1" applyAlignment="1">
      <alignment horizontal="left" vertical="top"/>
    </xf>
    <xf numFmtId="10" fontId="9" fillId="0" borderId="0" xfId="0" applyNumberFormat="1" applyFont="1" applyAlignment="1">
      <alignment horizontal="left" vertical="top" wrapText="1"/>
    </xf>
    <xf numFmtId="10" fontId="9" fillId="0" borderId="0" xfId="0" applyNumberFormat="1" applyFont="1" applyAlignment="1">
      <alignment horizontal="left" vertical="top"/>
    </xf>
    <xf numFmtId="9" fontId="9" fillId="0" borderId="0" xfId="0" applyNumberFormat="1" applyFont="1" applyAlignment="1">
      <alignment horizontal="left" vertical="top" wrapText="1"/>
    </xf>
    <xf numFmtId="0" fontId="7" fillId="12" borderId="0" xfId="0" applyFont="1" applyFill="1" applyAlignment="1">
      <alignment vertical="top" wrapText="1"/>
    </xf>
    <xf numFmtId="10" fontId="9" fillId="7" borderId="0" xfId="0" applyNumberFormat="1" applyFont="1" applyFill="1" applyAlignment="1">
      <alignment horizontal="left" vertical="top" wrapText="1"/>
    </xf>
    <xf numFmtId="10" fontId="9" fillId="12" borderId="0" xfId="0" applyNumberFormat="1" applyFont="1" applyFill="1" applyAlignment="1">
      <alignment horizontal="left" vertical="top" wrapText="1"/>
    </xf>
    <xf numFmtId="10" fontId="9" fillId="12" borderId="0" xfId="0" applyNumberFormat="1" applyFont="1" applyFill="1" applyAlignment="1">
      <alignment horizontal="left" vertical="top"/>
    </xf>
    <xf numFmtId="10" fontId="9" fillId="7" borderId="0" xfId="0" applyNumberFormat="1" applyFont="1" applyFill="1" applyAlignment="1">
      <alignment horizontal="left" vertical="top"/>
    </xf>
    <xf numFmtId="10" fontId="9" fillId="13" borderId="0" xfId="0" applyNumberFormat="1" applyFont="1" applyFill="1" applyAlignment="1">
      <alignment horizontal="left" vertical="top"/>
    </xf>
    <xf numFmtId="0" fontId="9" fillId="7" borderId="0" xfId="0" applyFont="1" applyFill="1" applyAlignment="1">
      <alignment horizontal="left" vertical="top" wrapText="1"/>
    </xf>
    <xf numFmtId="0" fontId="9" fillId="7" borderId="0" xfId="0" applyFont="1" applyFill="1" applyAlignment="1">
      <alignment horizontal="left" vertical="top"/>
    </xf>
    <xf numFmtId="0" fontId="7" fillId="12" borderId="0" xfId="0" applyFont="1" applyFill="1" applyAlignment="1">
      <alignment horizontal="left" vertical="top" wrapText="1"/>
    </xf>
    <xf numFmtId="0" fontId="9" fillId="18" borderId="0" xfId="0" applyFont="1" applyFill="1" applyAlignment="1">
      <alignment horizontal="left" vertical="top"/>
    </xf>
    <xf numFmtId="0" fontId="7" fillId="0" borderId="0" xfId="0" applyFont="1" applyAlignment="1"/>
    <xf numFmtId="0" fontId="9" fillId="2" borderId="0" xfId="0" applyFont="1" applyFill="1" applyAlignment="1"/>
    <xf numFmtId="0" fontId="9" fillId="5" borderId="0" xfId="0" applyFont="1" applyFill="1" applyAlignment="1"/>
    <xf numFmtId="0" fontId="8" fillId="12" borderId="0" xfId="0" applyFont="1" applyFill="1" applyAlignment="1"/>
    <xf numFmtId="0" fontId="8" fillId="14" borderId="0" xfId="0" applyFont="1" applyFill="1" applyAlignment="1"/>
    <xf numFmtId="0" fontId="7" fillId="5" borderId="0" xfId="0" applyFont="1" applyFill="1" applyAlignment="1"/>
    <xf numFmtId="0" fontId="7" fillId="2" borderId="0" xfId="0" applyFont="1" applyFill="1" applyAlignment="1"/>
    <xf numFmtId="0" fontId="9" fillId="15" borderId="0" xfId="0" applyFont="1" applyFill="1" applyAlignment="1"/>
    <xf numFmtId="0" fontId="9" fillId="14" borderId="0" xfId="0" applyFont="1" applyFill="1" applyAlignment="1"/>
    <xf numFmtId="0" fontId="13" fillId="0" borderId="0" xfId="0" applyFont="1" applyAlignment="1"/>
    <xf numFmtId="0" fontId="9" fillId="8" borderId="0" xfId="0" applyFont="1" applyFill="1" applyAlignment="1"/>
    <xf numFmtId="0" fontId="9" fillId="16" borderId="0" xfId="0" applyFont="1" applyFill="1" applyAlignment="1"/>
    <xf numFmtId="0" fontId="9" fillId="0" borderId="0" xfId="0" applyFont="1" applyAlignment="1">
      <alignment vertical="center"/>
    </xf>
    <xf numFmtId="0" fontId="9" fillId="13" borderId="0" xfId="0" applyFont="1" applyFill="1" applyAlignment="1"/>
    <xf numFmtId="0" fontId="9" fillId="0" borderId="0" xfId="0" applyFont="1" applyAlignment="1">
      <alignment horizontal="right"/>
    </xf>
    <xf numFmtId="0" fontId="9" fillId="16" borderId="0" xfId="0" applyFont="1" applyFill="1" applyAlignment="1">
      <alignment horizontal="right"/>
    </xf>
    <xf numFmtId="0" fontId="9" fillId="12" borderId="0" xfId="0" applyFont="1" applyFill="1" applyAlignment="1"/>
    <xf numFmtId="0" fontId="9" fillId="13" borderId="0" xfId="0" applyFont="1" applyFill="1" applyAlignment="1">
      <alignment vertical="center"/>
    </xf>
    <xf numFmtId="0" fontId="13" fillId="13" borderId="0" xfId="0" applyFont="1" applyFill="1" applyAlignment="1"/>
    <xf numFmtId="0" fontId="9" fillId="7" borderId="0" xfId="0" applyFont="1" applyFill="1" applyAlignment="1"/>
    <xf numFmtId="0" fontId="13" fillId="7" borderId="0" xfId="0" applyFont="1" applyFill="1" applyAlignment="1"/>
    <xf numFmtId="0" fontId="9" fillId="13" borderId="0" xfId="0" applyFont="1" applyFill="1" applyAlignment="1">
      <alignment horizontal="right"/>
    </xf>
    <xf numFmtId="0" fontId="7" fillId="0" borderId="0" xfId="0" applyFont="1" applyAlignment="1">
      <alignment vertical="center"/>
    </xf>
    <xf numFmtId="0" fontId="9" fillId="25" borderId="0" xfId="0" applyFont="1" applyFill="1" applyAlignment="1"/>
    <xf numFmtId="0" fontId="9" fillId="0" borderId="0" xfId="0" applyFont="1" applyAlignment="1">
      <alignment vertical="center" wrapText="1"/>
    </xf>
    <xf numFmtId="0" fontId="9" fillId="5" borderId="0" xfId="0" applyFont="1" applyFill="1" applyAlignment="1">
      <alignment vertical="center" wrapText="1"/>
    </xf>
    <xf numFmtId="0" fontId="9" fillId="0" borderId="0" xfId="0" applyFont="1" applyAlignment="1">
      <alignment vertical="center" wrapText="1"/>
    </xf>
    <xf numFmtId="0" fontId="9" fillId="0" borderId="0" xfId="0" applyFont="1" applyAlignment="1">
      <alignment wrapText="1"/>
    </xf>
    <xf numFmtId="0" fontId="14" fillId="0" borderId="0" xfId="0" applyFont="1" applyAlignment="1"/>
    <xf numFmtId="0" fontId="11" fillId="0" borderId="0" xfId="0" applyFont="1" applyAlignment="1">
      <alignment horizontal="left" vertical="top" wrapText="1"/>
    </xf>
    <xf numFmtId="0" fontId="9" fillId="10" borderId="0" xfId="0" applyFont="1" applyFill="1" applyAlignment="1">
      <alignment horizontal="left" vertical="top" wrapText="1"/>
    </xf>
    <xf numFmtId="0" fontId="15" fillId="0" borderId="0" xfId="0" applyFont="1" applyAlignment="1">
      <alignment horizontal="left" vertical="top" wrapText="1"/>
    </xf>
    <xf numFmtId="0" fontId="9" fillId="19" borderId="0" xfId="0" applyFont="1" applyFill="1" applyAlignment="1">
      <alignment horizontal="left" vertical="top" wrapText="1"/>
    </xf>
    <xf numFmtId="0" fontId="9" fillId="20" borderId="0" xfId="0" applyFont="1" applyFill="1" applyAlignment="1">
      <alignment horizontal="left" vertical="top" wrapText="1"/>
    </xf>
    <xf numFmtId="0" fontId="9" fillId="21" borderId="0" xfId="0" applyFont="1" applyFill="1" applyAlignment="1">
      <alignment horizontal="left" vertical="top" wrapText="1"/>
    </xf>
    <xf numFmtId="165" fontId="9" fillId="5" borderId="0" xfId="0" applyNumberFormat="1" applyFont="1" applyFill="1" applyAlignment="1">
      <alignment horizontal="left" vertical="top" wrapText="1"/>
    </xf>
    <xf numFmtId="0" fontId="9" fillId="22" borderId="0" xfId="0" applyFont="1" applyFill="1" applyAlignment="1">
      <alignment horizontal="left" vertical="top" wrapText="1"/>
    </xf>
    <xf numFmtId="0" fontId="9" fillId="23" borderId="0" xfId="0" applyFont="1" applyFill="1" applyAlignment="1">
      <alignment horizontal="left" vertical="top" wrapText="1"/>
    </xf>
    <xf numFmtId="0" fontId="9" fillId="24" borderId="0" xfId="0" applyFont="1" applyFill="1" applyAlignment="1">
      <alignment horizontal="left" vertical="top" wrapText="1"/>
    </xf>
    <xf numFmtId="0" fontId="9" fillId="26" borderId="0" xfId="0" applyFont="1" applyFill="1" applyAlignment="1">
      <alignment horizontal="left" vertical="top" wrapText="1"/>
    </xf>
    <xf numFmtId="0" fontId="9" fillId="27" borderId="0" xfId="0" applyFont="1" applyFill="1" applyAlignment="1">
      <alignment horizontal="left" vertical="top" wrapText="1"/>
    </xf>
    <xf numFmtId="0" fontId="10" fillId="0" borderId="0" xfId="0" applyFont="1" applyAlignment="1">
      <alignment horizontal="left" vertical="top" wrapText="1"/>
    </xf>
    <xf numFmtId="14" fontId="10" fillId="0" borderId="0" xfId="0" applyNumberFormat="1" applyFont="1" applyAlignment="1">
      <alignment horizontal="left" vertical="top" wrapText="1"/>
    </xf>
    <xf numFmtId="0" fontId="10" fillId="26"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828675</xdr:colOff>
      <xdr:row>168</xdr:row>
      <xdr:rowOff>47625</xdr:rowOff>
    </xdr:to>
    <xdr:sp macro="" textlink="">
      <xdr:nvSpPr>
        <xdr:cNvPr id="512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704850</xdr:colOff>
      <xdr:row>36</xdr:row>
      <xdr:rowOff>247650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5648325</xdr:colOff>
      <xdr:row>20</xdr:row>
      <xdr:rowOff>1828800</xdr:rowOff>
    </xdr:to>
    <xdr:sp macro="" textlink="">
      <xdr:nvSpPr>
        <xdr:cNvPr id="2069" name="Rectangle 2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5629275</xdr:colOff>
      <xdr:row>21</xdr:row>
      <xdr:rowOff>885825</xdr:rowOff>
    </xdr:to>
    <xdr:sp macro="" textlink="">
      <xdr:nvSpPr>
        <xdr:cNvPr id="3079" name="Rectangle 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1276350</xdr:colOff>
      <xdr:row>21</xdr:row>
      <xdr:rowOff>400050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un.org/ru/documents/decl_conv/conventions/raceconv.shtml" TargetMode="External"/><Relationship Id="rId18" Type="http://schemas.openxmlformats.org/officeDocument/2006/relationships/hyperlink" Target="http://treaties.un.org/Pages/ViewDetails.aspx?src=TREATY&amp;mtdsg_no=IV-9&amp;chapter=4&amp;lang=en" TargetMode="External"/><Relationship Id="rId26" Type="http://schemas.openxmlformats.org/officeDocument/2006/relationships/hyperlink" Target="http://www.un.org/ru/documents/decl_conv/declarations/riodecl.shtml" TargetMode="External"/><Relationship Id="rId39" Type="http://schemas.openxmlformats.org/officeDocument/2006/relationships/hyperlink" Target="http://base.garant.ru/180406/" TargetMode="External"/><Relationship Id="rId21" Type="http://schemas.openxmlformats.org/officeDocument/2006/relationships/hyperlink" Target="http://www.un.org/ru/documents/decl_conv/conventions/apartheid_in_sports.shtml" TargetMode="External"/><Relationship Id="rId34" Type="http://schemas.openxmlformats.org/officeDocument/2006/relationships/hyperlink" Target="http://www2.ohchr.org/english/bodies/cerd/docs/co/CERD.C.RUS.CO.19.pdf" TargetMode="External"/><Relationship Id="rId42" Type="http://schemas.openxmlformats.org/officeDocument/2006/relationships/hyperlink" Target="http://base.garant.ru/182550/" TargetMode="External"/><Relationship Id="rId47" Type="http://schemas.openxmlformats.org/officeDocument/2006/relationships/hyperlink" Target="http://www.resheniya-sudov.ru/2004/284346/" TargetMode="External"/><Relationship Id="rId50" Type="http://schemas.openxmlformats.org/officeDocument/2006/relationships/hyperlink" Target="http://www.dumahmao.ru/zclass/thelegaldeviceisstate/kornarsever/kornarsever_136.html" TargetMode="External"/><Relationship Id="rId55" Type="http://schemas.openxmlformats.org/officeDocument/2006/relationships/hyperlink" Target="http://base.garant.ru/12168564/" TargetMode="External"/><Relationship Id="rId7" Type="http://schemas.openxmlformats.org/officeDocument/2006/relationships/hyperlink" Target="http://www.ilo.org/dyn/normlex/en/f?p=1000:12100:0::NO::P12100_INSTRUMENT_ID:312314" TargetMode="External"/><Relationship Id="rId2" Type="http://schemas.openxmlformats.org/officeDocument/2006/relationships/hyperlink" Target="https://wcd.coe.int/ViewDoc.jsp?id=1126345&amp;Site=CM" TargetMode="External"/><Relationship Id="rId16" Type="http://schemas.openxmlformats.org/officeDocument/2006/relationships/hyperlink" Target="http://treaties.un.org/Pages/ViewDetails.aspx?src=TREATY&amp;mtdsg_no=IV-8&amp;chapter=4&amp;lang=en" TargetMode="External"/><Relationship Id="rId29" Type="http://schemas.openxmlformats.org/officeDocument/2006/relationships/hyperlink" Target="http://www.cbd.int/convention/text/" TargetMode="External"/><Relationship Id="rId11" Type="http://schemas.openxmlformats.org/officeDocument/2006/relationships/hyperlink" Target="http://www.un.org/ru/documents/decl_conv/conventions/genocide.shtml" TargetMode="External"/><Relationship Id="rId24" Type="http://schemas.openxmlformats.org/officeDocument/2006/relationships/hyperlink" Target="http://treaties.un.org/Pages/ViewDetails.aspx?src=TREATY&amp;mtdsg_no=IV-13&amp;chapter=4&amp;lang=en" TargetMode="External"/><Relationship Id="rId32" Type="http://schemas.openxmlformats.org/officeDocument/2006/relationships/hyperlink" Target="http://www.unhchr.ch/tbs/doc.nsf/0/f60a0928c30f787980256811003b8d5d?Opendocument" TargetMode="External"/><Relationship Id="rId37" Type="http://schemas.openxmlformats.org/officeDocument/2006/relationships/hyperlink" Target="http://194.67.84.9/inc/bkard.php?Id=816" TargetMode="External"/><Relationship Id="rId40" Type="http://schemas.openxmlformats.org/officeDocument/2006/relationships/hyperlink" Target="http://base.garant.ru/182356/" TargetMode="External"/><Relationship Id="rId45" Type="http://schemas.openxmlformats.org/officeDocument/2006/relationships/hyperlink" Target="http://www.consultant.ru/popular/earth/" TargetMode="External"/><Relationship Id="rId53" Type="http://schemas.openxmlformats.org/officeDocument/2006/relationships/hyperlink" Target="http://base.garant.ru/70112946/" TargetMode="External"/><Relationship Id="rId58" Type="http://schemas.openxmlformats.org/officeDocument/2006/relationships/drawing" Target="../drawings/drawing1.xml"/><Relationship Id="rId5" Type="http://schemas.openxmlformats.org/officeDocument/2006/relationships/hyperlink" Target="http://www.ilo.org/dyn/normlex/en/f?p=1000:12100:0::NO::P12100_INSTRUMENT_ID:312283" TargetMode="External"/><Relationship Id="rId19" Type="http://schemas.openxmlformats.org/officeDocument/2006/relationships/hyperlink" Target="http://www.un.org/ru/documents/decl_conv/conventions/torture.shtml" TargetMode="External"/><Relationship Id="rId4" Type="http://schemas.openxmlformats.org/officeDocument/2006/relationships/hyperlink" Target="http://www.ilo.org/dyn/normlex/en/f?p=NORMLEXPUB:12100:0::NO:12100:P12100_INSTRUMENT_ID:312256:NO" TargetMode="External"/><Relationship Id="rId9" Type="http://schemas.openxmlformats.org/officeDocument/2006/relationships/hyperlink" Target="http://www.ilo.org/dyn/normlex/en/f?p=1000:12100:0::NO::P12100_INSTRUMENT_ID:312327" TargetMode="External"/><Relationship Id="rId14" Type="http://schemas.openxmlformats.org/officeDocument/2006/relationships/hyperlink" Target="http://www.un.org/ru/documents/decl_conv/conventions/warcrimes_limit.shtml" TargetMode="External"/><Relationship Id="rId22" Type="http://schemas.openxmlformats.org/officeDocument/2006/relationships/hyperlink" Target="http://treaties.un.org/pages/ViewDetails.aspx?src=TREATY&amp;mtdsg_no=IV-11&amp;chapter=4&amp;lang=en" TargetMode="External"/><Relationship Id="rId27" Type="http://schemas.openxmlformats.org/officeDocument/2006/relationships/hyperlink" Target="http://www.un.org/ru/documents/decl_conv/declarations/riodecl.shtml" TargetMode="External"/><Relationship Id="rId30" Type="http://schemas.openxmlformats.org/officeDocument/2006/relationships/hyperlink" Target="http://www.un.org/ru/documents/decl_conv/conventions/biodiv.shtml" TargetMode="External"/><Relationship Id="rId35" Type="http://schemas.openxmlformats.org/officeDocument/2006/relationships/hyperlink" Target="http://www.constitution.ru/en/10003000-01.htm" TargetMode="External"/><Relationship Id="rId43" Type="http://schemas.openxmlformats.org/officeDocument/2006/relationships/hyperlink" Target="http://base.garant.ru/12122856/" TargetMode="External"/><Relationship Id="rId48" Type="http://schemas.openxmlformats.org/officeDocument/2006/relationships/hyperlink" Target="http://base.garant.ru/1778220/" TargetMode="External"/><Relationship Id="rId56" Type="http://schemas.openxmlformats.org/officeDocument/2006/relationships/hyperlink" Target="http://www.ecolex.org/ecolex/ledge/view/RecordDetails;DIDPFDSIjsessionid=996D7F42115AA73B5E7E4527A92FA464?id=LEX-FAOC023582&amp;index=documents" TargetMode="External"/><Relationship Id="rId8" Type="http://schemas.openxmlformats.org/officeDocument/2006/relationships/hyperlink" Target="http://www.ilo.org/wcmsp5/groups/public/---ed_norm/---normes/documents/publication/wcms_100897.pdf" TargetMode="External"/><Relationship Id="rId51" Type="http://schemas.openxmlformats.org/officeDocument/2006/relationships/hyperlink" Target="http://base.consultant.ru/cons/cgi/online.cgi?req=doc;base=RAPS013;n=3086" TargetMode="External"/><Relationship Id="rId3" Type="http://schemas.openxmlformats.org/officeDocument/2006/relationships/hyperlink" Target="http://www.ilo.org/dyn/normlex/en/f?p=NORMLEXPUB:12100:0::NO:12100:P12100_INSTRUMENT_ID:312174:NO" TargetMode="External"/><Relationship Id="rId12" Type="http://schemas.openxmlformats.org/officeDocument/2006/relationships/hyperlink" Target="http://www.un.org/ru/documents/decl_conv/declarations/declhr.shtml" TargetMode="External"/><Relationship Id="rId17" Type="http://schemas.openxmlformats.org/officeDocument/2006/relationships/hyperlink" Target="http://www.un.org/ru/documents/decl_conv/conventions/cedaw.shtml" TargetMode="External"/><Relationship Id="rId25" Type="http://schemas.openxmlformats.org/officeDocument/2006/relationships/hyperlink" Target="http://www.un.org/ru/documents/decl_conv/conventions/migrant.shtml" TargetMode="External"/><Relationship Id="rId33" Type="http://schemas.openxmlformats.org/officeDocument/2006/relationships/hyperlink" Target="http://www.un.org/disabilities/documents/convention/convoptprot-r.pdf" TargetMode="External"/><Relationship Id="rId38" Type="http://schemas.openxmlformats.org/officeDocument/2006/relationships/hyperlink" Target="http://base.garant.ru/5125161/" TargetMode="External"/><Relationship Id="rId46" Type="http://schemas.openxmlformats.org/officeDocument/2006/relationships/hyperlink" Target="http://images.garant.ru/navigation.dsp?PHPSESSID=de44a7631df5932963987d740636e7b5&amp;number=0&amp;page=1" TargetMode="External"/><Relationship Id="rId59" Type="http://schemas.openxmlformats.org/officeDocument/2006/relationships/vmlDrawing" Target="../drawings/vmlDrawing1.vml"/><Relationship Id="rId20" Type="http://schemas.openxmlformats.org/officeDocument/2006/relationships/hyperlink" Target="http://treaties.un.org/pages/ViewDetails.aspx?src=TREATY&amp;mtdsg_no=IV-10&amp;chapter=4&amp;lang=en" TargetMode="External"/><Relationship Id="rId41" Type="http://schemas.openxmlformats.org/officeDocument/2006/relationships/hyperlink" Target="http://base.garant.ru/181870/" TargetMode="External"/><Relationship Id="rId54" Type="http://schemas.openxmlformats.org/officeDocument/2006/relationships/hyperlink" Target="http://base.garant.ru/12138110/" TargetMode="External"/><Relationship Id="rId1" Type="http://schemas.openxmlformats.org/officeDocument/2006/relationships/hyperlink" Target="http://www.coe.ru/doc/JP_minorities/Doc-s%20in%20Russian/FCNM.php" TargetMode="External"/><Relationship Id="rId6" Type="http://schemas.openxmlformats.org/officeDocument/2006/relationships/hyperlink" Target="http://www.ilo.org/public/russian/region/eurpro/moscow/areas/ipec/conv.htm" TargetMode="External"/><Relationship Id="rId15" Type="http://schemas.openxmlformats.org/officeDocument/2006/relationships/hyperlink" Target="http://www.un.org/ru/documents/decl_conv/conventions/apartheid1973.shtml" TargetMode="External"/><Relationship Id="rId23" Type="http://schemas.openxmlformats.org/officeDocument/2006/relationships/hyperlink" Target="http://www.un.org/ru/documents/decl_conv/conventions/childcon.shtml/" TargetMode="External"/><Relationship Id="rId28" Type="http://schemas.openxmlformats.org/officeDocument/2006/relationships/hyperlink" Target="http://www.un.org/ru/documents/decl_conv/conventions/agenda21.shtml" TargetMode="External"/><Relationship Id="rId36" Type="http://schemas.openxmlformats.org/officeDocument/2006/relationships/hyperlink" Target="http://www.russian-civil-code.com/" TargetMode="External"/><Relationship Id="rId49" Type="http://schemas.openxmlformats.org/officeDocument/2006/relationships/hyperlink" Target="http://base.garant.ru/18921314/" TargetMode="External"/><Relationship Id="rId57" Type="http://schemas.openxmlformats.org/officeDocument/2006/relationships/hyperlink" Target="http://base.garant.ru/10108595/" TargetMode="External"/><Relationship Id="rId10" Type="http://schemas.openxmlformats.org/officeDocument/2006/relationships/hyperlink" Target="http://www.un.org/ru/documents/decl_conv/conventions/convention182.shtml" TargetMode="External"/><Relationship Id="rId31" Type="http://schemas.openxmlformats.org/officeDocument/2006/relationships/hyperlink" Target="http://www.unhchr.ch/tbs/doc.nsf/0/d0b7f023e8d6d9898025651e004bc0eb" TargetMode="External"/><Relationship Id="rId44" Type="http://schemas.openxmlformats.org/officeDocument/2006/relationships/hyperlink" Target="http://base.garant.ru/183401/" TargetMode="External"/><Relationship Id="rId52" Type="http://schemas.openxmlformats.org/officeDocument/2006/relationships/hyperlink" Target="http://zakonprost.ru/content/regional/81/601239/" TargetMode="External"/><Relationship Id="rId6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arcticmuseum.com/index.php?q=l10" TargetMode="External"/><Relationship Id="rId13" Type="http://schemas.openxmlformats.org/officeDocument/2006/relationships/hyperlink" Target="http://www.barentsinfo.org/?DeptID=3315" TargetMode="External"/><Relationship Id="rId3" Type="http://schemas.openxmlformats.org/officeDocument/2006/relationships/hyperlink" Target="http://ansipra.npolar.no/english/Items/Census02-numbers.html" TargetMode="External"/><Relationship Id="rId7" Type="http://schemas.openxmlformats.org/officeDocument/2006/relationships/hyperlink" Target="http://bestpravo.ru/sssr/gn-dokumenty/c3p.htm" TargetMode="External"/><Relationship Id="rId12" Type="http://schemas.openxmlformats.org/officeDocument/2006/relationships/hyperlink" Target="http://www.barentsinfo.org/?DeptID=3315" TargetMode="External"/><Relationship Id="rId17" Type="http://schemas.openxmlformats.org/officeDocument/2006/relationships/comments" Target="../comments2.xml"/><Relationship Id="rId2" Type="http://schemas.openxmlformats.org/officeDocument/2006/relationships/hyperlink" Target="http://base.garant.ru/181870/" TargetMode="External"/><Relationship Id="rId16" Type="http://schemas.openxmlformats.org/officeDocument/2006/relationships/vmlDrawing" Target="../drawings/vmlDrawing2.vml"/><Relationship Id="rId1" Type="http://schemas.openxmlformats.org/officeDocument/2006/relationships/hyperlink" Target="http://ansipra.npolar.no/english/items/Off_Rec_Indigenous.html" TargetMode="External"/><Relationship Id="rId6" Type="http://schemas.openxmlformats.org/officeDocument/2006/relationships/hyperlink" Target="http://demoscope.ru/weekly/ssp/census.php?cy=6" TargetMode="External"/><Relationship Id="rId11" Type="http://schemas.openxmlformats.org/officeDocument/2006/relationships/hyperlink" Target="http://www.barentsinfo.org/?DeptID=3315" TargetMode="External"/><Relationship Id="rId5" Type="http://schemas.openxmlformats.org/officeDocument/2006/relationships/hyperlink" Target="http://www.canpopsoc.org/journal/CSPv35n2p269.pdf" TargetMode="External"/><Relationship Id="rId15" Type="http://schemas.openxmlformats.org/officeDocument/2006/relationships/drawing" Target="../drawings/drawing2.xml"/><Relationship Id="rId10" Type="http://schemas.openxmlformats.org/officeDocument/2006/relationships/hyperlink" Target="http://minnac.ru/minnac/info/13884.html" TargetMode="External"/><Relationship Id="rId4" Type="http://schemas.openxmlformats.org/officeDocument/2006/relationships/hyperlink" Target="http://demoscope.ru/weekly/knigi/zakon/zakon047.html" TargetMode="External"/><Relationship Id="rId9" Type="http://schemas.openxmlformats.org/officeDocument/2006/relationships/hyperlink" Target="http://legal-russia.narod.ru/fed2006/data04/tex17881.htm" TargetMode="External"/><Relationship Id="rId14" Type="http://schemas.openxmlformats.org/officeDocument/2006/relationships/hyperlink" Target="http://demoscope.ru/weekly/ssp/census.php?cy=6"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ansipra.npolar.no/image/kart31.jpg" TargetMode="External"/><Relationship Id="rId13" Type="http://schemas.openxmlformats.org/officeDocument/2006/relationships/hyperlink" Target="http://ansipra.npolar.no/image/kart36.jpg" TargetMode="External"/><Relationship Id="rId18" Type="http://schemas.openxmlformats.org/officeDocument/2006/relationships/hyperlink" Target="http://www.grida.no/graphicslib/detail/demography-of-indigenous-peoples-of-the-arctic-based-on-linguistic-groups_12f2" TargetMode="External"/><Relationship Id="rId3" Type="http://schemas.openxmlformats.org/officeDocument/2006/relationships/hyperlink" Target="http://ansipra.npolar.no/image/Arctic05.jpg" TargetMode="External"/><Relationship Id="rId21" Type="http://schemas.openxmlformats.org/officeDocument/2006/relationships/hyperlink" Target="http://j.imagehost.org/view/0967/IndigenousSiberia" TargetMode="External"/><Relationship Id="rId7" Type="http://schemas.openxmlformats.org/officeDocument/2006/relationships/hyperlink" Target="http://ansipra.npolar.no/image/kart14.jpg" TargetMode="External"/><Relationship Id="rId12" Type="http://schemas.openxmlformats.org/officeDocument/2006/relationships/hyperlink" Target="http://ansipra.npolar.no/image/kart35.jpg" TargetMode="External"/><Relationship Id="rId17" Type="http://schemas.openxmlformats.org/officeDocument/2006/relationships/hyperlink" Target="http://www.grida.no/graphicslib/detail/demography-of-indigenous-peoples-of-the-arctic-based-on-linguistic-groups_1188" TargetMode="External"/><Relationship Id="rId2" Type="http://schemas.openxmlformats.org/officeDocument/2006/relationships/hyperlink" Target="http://ansipra.npolar.no/english/Indexpages/Maps_Arctic%20.html" TargetMode="External"/><Relationship Id="rId16" Type="http://schemas.openxmlformats.org/officeDocument/2006/relationships/hyperlink" Target="http://www.csipn.ru/publications/Peoples_.jpg" TargetMode="External"/><Relationship Id="rId20" Type="http://schemas.openxmlformats.org/officeDocument/2006/relationships/hyperlink" Target="http://www.inforain.org/maparchive/mAdtl.php?mbID=474" TargetMode="External"/><Relationship Id="rId1" Type="http://schemas.openxmlformats.org/officeDocument/2006/relationships/hyperlink" Target="http://ansipra.npolar.no/english/Indexpages/Maps_theme.html" TargetMode="External"/><Relationship Id="rId6" Type="http://schemas.openxmlformats.org/officeDocument/2006/relationships/hyperlink" Target="http://ansipra.npolar.no/image/kart12.jpg" TargetMode="External"/><Relationship Id="rId11" Type="http://schemas.openxmlformats.org/officeDocument/2006/relationships/hyperlink" Target="http://ansipra.npolar.no/image/kart34.jpg" TargetMode="External"/><Relationship Id="rId24" Type="http://schemas.openxmlformats.org/officeDocument/2006/relationships/hyperlink" Target="http://www.lib.utexas.edu/maps/dagestan.html" TargetMode="External"/><Relationship Id="rId5" Type="http://schemas.openxmlformats.org/officeDocument/2006/relationships/hyperlink" Target="http://ansipra.npolar.no/image/kart13.jpg" TargetMode="External"/><Relationship Id="rId15" Type="http://schemas.openxmlformats.org/officeDocument/2006/relationships/hyperlink" Target="http://ansipra.npolar.no/image/Arctic02E.jpg" TargetMode="External"/><Relationship Id="rId23" Type="http://schemas.openxmlformats.org/officeDocument/2006/relationships/hyperlink" Target="http://www.lib.utexas.edu/maps/commonwealth/russians_ethnic_94.jpg" TargetMode="External"/><Relationship Id="rId10" Type="http://schemas.openxmlformats.org/officeDocument/2006/relationships/hyperlink" Target="http://ansipra.npolar.no/image/kart33.jpg" TargetMode="External"/><Relationship Id="rId19" Type="http://schemas.openxmlformats.org/officeDocument/2006/relationships/hyperlink" Target="http://www.grida.no/graphicslib/detail/russia-arctic-indigenous-population_13e5" TargetMode="External"/><Relationship Id="rId4" Type="http://schemas.openxmlformats.org/officeDocument/2006/relationships/hyperlink" Target="http://ansipra.npolar.no/image/kart11.jpg" TargetMode="External"/><Relationship Id="rId9" Type="http://schemas.openxmlformats.org/officeDocument/2006/relationships/hyperlink" Target="http://ansipra.npolar.no/image/kart32.jpg" TargetMode="External"/><Relationship Id="rId14" Type="http://schemas.openxmlformats.org/officeDocument/2006/relationships/hyperlink" Target="http://ansipra.npolar.no/image/kart37.jpg" TargetMode="External"/><Relationship Id="rId22" Type="http://schemas.openxmlformats.org/officeDocument/2006/relationships/hyperlink" Target="http://www.lib.utexas.edu/maps/commonwealth/russia_ethnic94.jp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beac.st/?DeptID=8852" TargetMode="External"/><Relationship Id="rId13" Type="http://schemas.openxmlformats.org/officeDocument/2006/relationships/hyperlink" Target="http://npolar.no/ansipra/" TargetMode="External"/><Relationship Id="rId3" Type="http://schemas.openxmlformats.org/officeDocument/2006/relationships/hyperlink" Target="http://social.un.org/index/IndigenousPeoples.aspx" TargetMode="External"/><Relationship Id="rId7" Type="http://schemas.openxmlformats.org/officeDocument/2006/relationships/hyperlink" Target="http://&#1087;&#1088;&#1072;&#1074;&#1080;&#1090;&#1077;&#1083;&#1100;&#1089;&#1090;&#1074;&#1086;.&#1103;&#1085;&#1072;&#1086;.&#1088;&#1092;/" TargetMode="External"/><Relationship Id="rId12" Type="http://schemas.openxmlformats.org/officeDocument/2006/relationships/hyperlink" Target="http://www.csipn.ru/en/" TargetMode="External"/><Relationship Id="rId17" Type="http://schemas.openxmlformats.org/officeDocument/2006/relationships/hyperlink" Target="http://www.raipon.org/yasavey" TargetMode="External"/><Relationship Id="rId2" Type="http://schemas.openxmlformats.org/officeDocument/2006/relationships/hyperlink" Target="http://ansipra.npolar.no/" TargetMode="External"/><Relationship Id="rId16" Type="http://schemas.openxmlformats.org/officeDocument/2006/relationships/hyperlink" Target="http://www.sami.uit.no/forum/indexen.html" TargetMode="External"/><Relationship Id="rId1" Type="http://schemas.openxmlformats.org/officeDocument/2006/relationships/hyperlink" Target="http://www.npolar.no/en/" TargetMode="External"/><Relationship Id="rId6" Type="http://schemas.openxmlformats.org/officeDocument/2006/relationships/hyperlink" Target="http://www.emaproject.com/" TargetMode="External"/><Relationship Id="rId11" Type="http://schemas.openxmlformats.org/officeDocument/2006/relationships/hyperlink" Target="http://www.suri.ee/" TargetMode="External"/><Relationship Id="rId5" Type="http://schemas.openxmlformats.org/officeDocument/2006/relationships/hyperlink" Target="http://www.csipn.ru/" TargetMode="External"/><Relationship Id="rId15" Type="http://schemas.openxmlformats.org/officeDocument/2006/relationships/hyperlink" Target="http://uralistica.ning.com/" TargetMode="External"/><Relationship Id="rId10" Type="http://schemas.openxmlformats.org/officeDocument/2006/relationships/hyperlink" Target="http://www.barentsindigenous.org/" TargetMode="External"/><Relationship Id="rId4" Type="http://schemas.openxmlformats.org/officeDocument/2006/relationships/hyperlink" Target="http://www.yunet-magadan.ru/index.php?option=com_content&amp;view=frontpage&amp;Itemid=1" TargetMode="External"/><Relationship Id="rId9" Type="http://schemas.openxmlformats.org/officeDocument/2006/relationships/hyperlink" Target="http://www.raipon.net/" TargetMode="External"/><Relationship Id="rId14" Type="http://schemas.openxmlformats.org/officeDocument/2006/relationships/hyperlink" Target="http://www.galdu.or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murkre@aha.ru" TargetMode="External"/><Relationship Id="rId18" Type="http://schemas.openxmlformats.org/officeDocument/2006/relationships/hyperlink" Target="mailto:andrey.petrov@uni.edu" TargetMode="External"/><Relationship Id="rId26" Type="http://schemas.openxmlformats.org/officeDocument/2006/relationships/hyperlink" Target="mailto:rodion@raipon.info" TargetMode="External"/><Relationship Id="rId3" Type="http://schemas.openxmlformats.org/officeDocument/2006/relationships/hyperlink" Target="mailto:ivan.blokov@greenpeace.org" TargetMode="External"/><Relationship Id="rId21" Type="http://schemas.openxmlformats.org/officeDocument/2006/relationships/hyperlink" Target="mailto:ffpps@uaf.edu" TargetMode="External"/><Relationship Id="rId7" Type="http://schemas.openxmlformats.org/officeDocument/2006/relationships/hyperlink" Target="mailto:erik.grant@arcticpeoples.org" TargetMode="External"/><Relationship Id="rId12" Type="http://schemas.openxmlformats.org/officeDocument/2006/relationships/hyperlink" Target="mailto:limanzo@raipon.info" TargetMode="External"/><Relationship Id="rId17" Type="http://schemas.openxmlformats.org/officeDocument/2006/relationships/hyperlink" Target="mailto:NoviuhovAV@admhmao.ru" TargetMode="External"/><Relationship Id="rId25" Type="http://schemas.openxmlformats.org/officeDocument/2006/relationships/hyperlink" Target="mailto:anne.sudkamp@gmail.com" TargetMode="External"/><Relationship Id="rId33" Type="http://schemas.openxmlformats.org/officeDocument/2006/relationships/comments" Target="../comments5.xml"/><Relationship Id="rId2" Type="http://schemas.openxmlformats.org/officeDocument/2006/relationships/hyperlink" Target="mailto:dmr.bkv@gmail.com" TargetMode="External"/><Relationship Id="rId16" Type="http://schemas.openxmlformats.org/officeDocument/2006/relationships/hyperlink" Target="mailto:novorok@runature.ru" TargetMode="External"/><Relationship Id="rId20" Type="http://schemas.openxmlformats.org/officeDocument/2006/relationships/hyperlink" Target="mailto:jorohr@gmail.com" TargetMode="External"/><Relationship Id="rId29" Type="http://schemas.openxmlformats.org/officeDocument/2006/relationships/hyperlink" Target="mailto:tatiana.vlsv@gmail.com" TargetMode="External"/><Relationship Id="rId1" Type="http://schemas.openxmlformats.org/officeDocument/2006/relationships/hyperlink" Target="mailto:illaio@yandex.ru" TargetMode="External"/><Relationship Id="rId6" Type="http://schemas.openxmlformats.org/officeDocument/2006/relationships/hyperlink" Target="mailto:syrinda@yandex.ru" TargetMode="External"/><Relationship Id="rId11" Type="http://schemas.openxmlformats.org/officeDocument/2006/relationships/hyperlink" Target="mailto:Vladimir.Kryazhkov@ksrf.ru" TargetMode="External"/><Relationship Id="rId24" Type="http://schemas.openxmlformats.org/officeDocument/2006/relationships/hyperlink" Target="mailto:fms36@cam.ac.uk" TargetMode="External"/><Relationship Id="rId32" Type="http://schemas.openxmlformats.org/officeDocument/2006/relationships/vmlDrawing" Target="../drawings/vmlDrawing5.vml"/><Relationship Id="rId5" Type="http://schemas.openxmlformats.org/officeDocument/2006/relationships/hyperlink" Target="mailto:kathryn.dovey@global-business-initiative.org" TargetMode="External"/><Relationship Id="rId15" Type="http://schemas.openxmlformats.org/officeDocument/2006/relationships/hyperlink" Target="mailto:nikiforov-andrei@mail.ru" TargetMode="External"/><Relationship Id="rId23" Type="http://schemas.openxmlformats.org/officeDocument/2006/relationships/hyperlink" Target="mailto:anna_sirina@hotmail.com" TargetMode="External"/><Relationship Id="rId28" Type="http://schemas.openxmlformats.org/officeDocument/2006/relationships/hyperlink" Target="mailto:j.vandesandt@gmail.com" TargetMode="External"/><Relationship Id="rId10" Type="http://schemas.openxmlformats.org/officeDocument/2006/relationships/hyperlink" Target="mailto:AKnizhnikov@wwf.ru" TargetMode="External"/><Relationship Id="rId19" Type="http://schemas.openxmlformats.org/officeDocument/2006/relationships/hyperlink" Target="mailto:jr@iwgia.org" TargetMode="External"/><Relationship Id="rId31" Type="http://schemas.openxmlformats.org/officeDocument/2006/relationships/drawing" Target="../drawings/drawing5.xml"/><Relationship Id="rId4" Type="http://schemas.openxmlformats.org/officeDocument/2006/relationships/hyperlink" Target="mailto:galinadiatchkova@hotmail.com" TargetMode="External"/><Relationship Id="rId9" Type="http://schemas.openxmlformats.org/officeDocument/2006/relationships/hyperlink" Target="mailto:a.king@abdn.ac.uk" TargetMode="External"/><Relationship Id="rId14" Type="http://schemas.openxmlformats.org/officeDocument/2006/relationships/hyperlink" Target="mailto:nikiforov-andrei@mail.ru" TargetMode="External"/><Relationship Id="rId22" Type="http://schemas.openxmlformats.org/officeDocument/2006/relationships/hyperlink" Target="mailto:lsimonova@rupto.ru" TargetMode="External"/><Relationship Id="rId27" Type="http://schemas.openxmlformats.org/officeDocument/2006/relationships/hyperlink" Target="mailto:uelena@raipon.info" TargetMode="External"/><Relationship Id="rId30" Type="http://schemas.openxmlformats.org/officeDocument/2006/relationships/hyperlink" Target="mailto:ay@arcticpeoples.org" TargetMode="External"/><Relationship Id="rId8" Type="http://schemas.openxmlformats.org/officeDocument/2006/relationships/hyperlink" Target="mailto:kathrine.johnsen@grida.no"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indigenouspeoples.nl/indigenous-peoples/definition-indigenous" TargetMode="External"/><Relationship Id="rId21" Type="http://schemas.openxmlformats.org/officeDocument/2006/relationships/hyperlink" Target="http://www.barentsinfo.org/Content_by_Category/Indigenous_people.iw3" TargetMode="External"/><Relationship Id="rId63" Type="http://schemas.openxmlformats.org/officeDocument/2006/relationships/hyperlink" Target="http://www.grida.no/graphicslib/collection/arctic-conservation-collection" TargetMode="External"/><Relationship Id="rId159" Type="http://schemas.openxmlformats.org/officeDocument/2006/relationships/hyperlink" Target="http://www.thearcticinstitute.org/2011/12/3498-united-states-as-arctic-actor.html" TargetMode="External"/><Relationship Id="rId170" Type="http://schemas.openxmlformats.org/officeDocument/2006/relationships/hyperlink" Target="http://www.un.org/esa/socdev/unpfii/documents/2012/session-11-e-c19-2012-3.pdf" TargetMode="External"/><Relationship Id="rId226" Type="http://schemas.openxmlformats.org/officeDocument/2006/relationships/hyperlink" Target="http://en.wikipedia.org/wiki/Council_of_the_People%27s_Commissars" TargetMode="External"/><Relationship Id="rId268" Type="http://schemas.openxmlformats.org/officeDocument/2006/relationships/hyperlink" Target="http://www.admhmao.ru/wps/wcm/connect/Web+Content/hmao/about/static20111003-1?presentationtemplate=Web+Content%2Fpt_print" TargetMode="External"/><Relationship Id="rId32" Type="http://schemas.openxmlformats.org/officeDocument/2006/relationships/hyperlink" Target="http://www.emaproject.com/lib_view.html?id=pb00002522" TargetMode="External"/><Relationship Id="rId74" Type="http://schemas.openxmlformats.org/officeDocument/2006/relationships/hyperlink" Target="http://iilj.org/courses/documents/RyanGoodmanarticle.pdf" TargetMode="External"/><Relationship Id="rId128" Type="http://schemas.openxmlformats.org/officeDocument/2006/relationships/hyperlink" Target="http://www.prof.msu.ru/publ/book3/sok.htm" TargetMode="External"/><Relationship Id="rId5" Type="http://schemas.openxmlformats.org/officeDocument/2006/relationships/hyperlink" Target="http://amap.no/" TargetMode="External"/><Relationship Id="rId95" Type="http://schemas.openxmlformats.org/officeDocument/2006/relationships/hyperlink" Target="http://www.lawmix.ru/commlaw/1342" TargetMode="External"/><Relationship Id="rId160" Type="http://schemas.openxmlformats.org/officeDocument/2006/relationships/hyperlink" Target="http://webcache.googleusercontent.com/search?q=cache:2xDrOD6eNgAJ:www2.ohchr.org/english/bodies/cescr/docs/ngos/IWGIA_RAIPON_RussianFederation_CESCR46.pdf+&amp;hl=ru&amp;gl=ru" TargetMode="External"/><Relationship Id="rId181" Type="http://schemas.openxmlformats.org/officeDocument/2006/relationships/hyperlink" Target="http://www.un.org/esa/socdev/unpfii/documents/workshop_PRIPIC_Report.pdf" TargetMode="External"/><Relationship Id="rId216" Type="http://schemas.openxmlformats.org/officeDocument/2006/relationships/hyperlink" Target="https://circle.ubc.ca/bitstream/handle/2429/37777/ubc_2011_fall_hicks_susan.pdf?sequence=6" TargetMode="External"/><Relationship Id="rId237" Type="http://schemas.openxmlformats.org/officeDocument/2006/relationships/hyperlink" Target="http://en.wikipedia.org/wiki/Federal_subjects_of_Russia" TargetMode="External"/><Relationship Id="rId258" Type="http://schemas.openxmlformats.org/officeDocument/2006/relationships/hyperlink" Target="http://www.aborigenexpo.ru/news/news_1.html" TargetMode="External"/><Relationship Id="rId22" Type="http://schemas.openxmlformats.org/officeDocument/2006/relationships/hyperlink" Target="http://www2.brandonu.ca/library/cjns/21.2/cjnsv21no2_pg217-233.pdf" TargetMode="External"/><Relationship Id="rId43" Type="http://schemas.openxmlformats.org/officeDocument/2006/relationships/hyperlink" Target="http://www.ebrd.com/downloads/country/strategy/russia_comments.pdf" TargetMode="External"/><Relationship Id="rId64" Type="http://schemas.openxmlformats.org/officeDocument/2006/relationships/hyperlink" Target="http://www.grida.no/graphicslib/collection/protecting-arctic-biodiversity" TargetMode="External"/><Relationship Id="rId118" Type="http://schemas.openxmlformats.org/officeDocument/2006/relationships/hyperlink" Target="http://www.nato.int/acad/fellow/96-98/danilenk.pdf" TargetMode="External"/><Relationship Id="rId139" Type="http://schemas.openxmlformats.org/officeDocument/2006/relationships/hyperlink" Target="http://raipon.info/home/aktualno/26-2009-04-03-17-37-48/1368-problemy-tradicionnogo-rybolovstva-korennyh-malochislennyh-narodov-severa-sibiri-i-dalnego-vostoka-rf-na-primere-kamchatskogo-kraja.html" TargetMode="External"/><Relationship Id="rId85" Type="http://schemas.openxmlformats.org/officeDocument/2006/relationships/hyperlink" Target="http://www.iwgia.org/news/search-news?news_id=161" TargetMode="External"/><Relationship Id="rId150" Type="http://schemas.openxmlformats.org/officeDocument/2006/relationships/hyperlink" Target="http://www.siberian-studies.org/publications/PDF/bevakhtin.pdf" TargetMode="External"/><Relationship Id="rId171" Type="http://schemas.openxmlformats.org/officeDocument/2006/relationships/hyperlink" Target="http://www.ohchr.org/Documents/Issues/IPeoples/EMRIP/AEVfinalreportStudyIPRightParticipate.pdf" TargetMode="External"/><Relationship Id="rId192" Type="http://schemas.openxmlformats.org/officeDocument/2006/relationships/hyperlink" Target="http://www.iwgia.org/iwgia_files_news_files/UN_report_on_russia_in_russian.pdf" TargetMode="External"/><Relationship Id="rId206" Type="http://schemas.openxmlformats.org/officeDocument/2006/relationships/hyperlink" Target="http://social.un.org/index/IndigenousPeoples/DeclarationontheRightsofIndigenousPeoples.aspx" TargetMode="External"/><Relationship Id="rId227" Type="http://schemas.openxmlformats.org/officeDocument/2006/relationships/hyperlink" Target="http://en.wikipedia.org/wiki/Soviet_Union" TargetMode="External"/><Relationship Id="rId248" Type="http://schemas.openxmlformats.org/officeDocument/2006/relationships/hyperlink" Target="http://siteresources.worldbank.org/EDUCATION/Resources/278200-1121703274255/1439264-1292452038445/7623985-1292452065048/full_report.pdf" TargetMode="External"/><Relationship Id="rId269" Type="http://schemas.openxmlformats.org/officeDocument/2006/relationships/hyperlink" Target="http://www.csipn.ru/publications/Peoples_.jpg" TargetMode="External"/><Relationship Id="rId12" Type="http://schemas.openxmlformats.org/officeDocument/2006/relationships/hyperlink" Target="http://amap.no/documents/index.cfm?dirsub=&amp;CFID=8305&amp;CFTOKEN=113E1F0F-1653-1298-0AFC124363948720&amp;sort=datelastmodified" TargetMode="External"/><Relationship Id="rId33" Type="http://schemas.openxmlformats.org/officeDocument/2006/relationships/hyperlink" Target="http://www.emaproject.com/lib_view.html?id=pb00002522" TargetMode="External"/><Relationship Id="rId108" Type="http://schemas.openxmlformats.org/officeDocument/2006/relationships/hyperlink" Target="http://epublications.bond.edu.au/blr/vol15/iss1/7" TargetMode="External"/><Relationship Id="rId129" Type="http://schemas.openxmlformats.org/officeDocument/2006/relationships/hyperlink" Target="http://protown.ru/russia/obl/articles/8353.html" TargetMode="External"/><Relationship Id="rId54" Type="http://schemas.openxmlformats.org/officeDocument/2006/relationships/hyperlink" Target="http://friends-partners.org/" TargetMode="External"/><Relationship Id="rId75" Type="http://schemas.openxmlformats.org/officeDocument/2006/relationships/hyperlink" Target="http://icr.arcticportal.org/index.php?option=com_content&amp;view=article&amp;id=1926%3Aunpfii-panel-on-russia-roundup-wrh-and-unep-present-download-statements&amp;catid=108%3Anews-latest&amp;Itemid=4&amp;lang=en" TargetMode="External"/><Relationship Id="rId96" Type="http://schemas.openxmlformats.org/officeDocument/2006/relationships/hyperlink" Target="http://lawmix.ru/" TargetMode="External"/><Relationship Id="rId140" Type="http://schemas.openxmlformats.org/officeDocument/2006/relationships/hyperlink" Target="http://www2.ohchr.org/english/bodies/cescr/docs/ngos/IWGIA_RAIPON_RussianFederation_CESCR46.pdf" TargetMode="External"/><Relationship Id="rId161" Type="http://schemas.openxmlformats.org/officeDocument/2006/relationships/hyperlink" Target="http://www-wds.worldbank.org/external/default/WDSContentServer/WDSP/IB/2006/12/29/000020953_20061229113317/Rendered/PDF/379590REVISED01OFFICIAL0USE0ONLY1.pdf" TargetMode="External"/><Relationship Id="rId182" Type="http://schemas.openxmlformats.org/officeDocument/2006/relationships/hyperlink" Target="http://www.un.org/esa/socdev/unpfii/documents/engagement_background_en.pdf" TargetMode="External"/><Relationship Id="rId217" Type="http://schemas.openxmlformats.org/officeDocument/2006/relationships/hyperlink" Target="http://www.spri.cam.ac.uk/resources/rfn/sakha.html" TargetMode="External"/><Relationship Id="rId6" Type="http://schemas.openxmlformats.org/officeDocument/2006/relationships/hyperlink" Target="http://ansipra.npolar.no/english/items/Confusion.html" TargetMode="External"/><Relationship Id="rId238" Type="http://schemas.openxmlformats.org/officeDocument/2006/relationships/hyperlink" Target="http://en.wikipedia.org/wiki/Human_rights" TargetMode="External"/><Relationship Id="rId259" Type="http://schemas.openxmlformats.org/officeDocument/2006/relationships/hyperlink" Target="http://www.minregion.ru/activities/interethnic_relations/national_policy/" TargetMode="External"/><Relationship Id="rId23" Type="http://schemas.openxmlformats.org/officeDocument/2006/relationships/hyperlink" Target="http://www2.brandonu.ca/library/cjns/21.2/cjnsv21no2_pg217-233.pdf" TargetMode="External"/><Relationship Id="rId119" Type="http://schemas.openxmlformats.org/officeDocument/2006/relationships/hyperlink" Target="http://www.law.northwestern.edu/journals/jihr/v2/5/" TargetMode="External"/><Relationship Id="rId270" Type="http://schemas.openxmlformats.org/officeDocument/2006/relationships/hyperlink" Target="http://ecsocman.hse.ru/data/2011/11/23/1270189652/Ssorin-Chaikov_Ot_izobreteniya_tradizii.pdf" TargetMode="External"/><Relationship Id="rId44" Type="http://schemas.openxmlformats.org/officeDocument/2006/relationships/hyperlink" Target="http://ejil.oxfordjournals.org/content/16/5/879.full" TargetMode="External"/><Relationship Id="rId65" Type="http://schemas.openxmlformats.org/officeDocument/2006/relationships/hyperlink" Target="http://gumilevica.kulichki.net/IKP/ipk141.htm" TargetMode="External"/><Relationship Id="rId86" Type="http://schemas.openxmlformats.org/officeDocument/2006/relationships/hyperlink" Target="http://www.internationalfunders.org/documents/MakingtheDeclarationWork.pdf" TargetMode="External"/><Relationship Id="rId130" Type="http://schemas.openxmlformats.org/officeDocument/2006/relationships/hyperlink" Target="http://protown.ru/" TargetMode="External"/><Relationship Id="rId151" Type="http://schemas.openxmlformats.org/officeDocument/2006/relationships/hyperlink" Target="http://siberian-studies.org/" TargetMode="External"/><Relationship Id="rId172" Type="http://schemas.openxmlformats.org/officeDocument/2006/relationships/hyperlink" Target="http://www.iwgia.org/iwgia_files_publications_files/0470_1-2_INDIGENOUS_AFFAIRS-2010_FINAL_eb.pdf" TargetMode="External"/><Relationship Id="rId193" Type="http://schemas.openxmlformats.org/officeDocument/2006/relationships/hyperlink" Target="http://www.iwgia.org/iwgia_files_news_files/UN_report_on_russia.pdf" TargetMode="External"/><Relationship Id="rId207" Type="http://schemas.openxmlformats.org/officeDocument/2006/relationships/hyperlink" Target="http://www.un.org/esa/socdev/unpfii/documents/5session_factsheet1.pdf" TargetMode="External"/><Relationship Id="rId228" Type="http://schemas.openxmlformats.org/officeDocument/2006/relationships/hyperlink" Target="http://en.wikipedia.org/wiki/November_Uprising" TargetMode="External"/><Relationship Id="rId249" Type="http://schemas.openxmlformats.org/officeDocument/2006/relationships/hyperlink" Target="http://go.worldbank.org/TE769PDWN0" TargetMode="External"/><Relationship Id="rId13" Type="http://schemas.openxmlformats.org/officeDocument/2006/relationships/hyperlink" Target="http://amap.no/documents/index.cfm?action=getfile&amp;dirsub=%2FPersistent%20Toxic%20Substances%2C%20Food%20Security%20and%20Indigenous%20Peoples%20of%20the%20Russian%20North&amp;filename=Chapter2sv.pdf&amp;CFID=647&amp;CFTOKEN=166BA651-1797-B6A9-E3B78BB17E60F23D&amp;sort=size" TargetMode="External"/><Relationship Id="rId109" Type="http://schemas.openxmlformats.org/officeDocument/2006/relationships/hyperlink" Target="http://www.sciencedirect.com/science/article/pii/S1462901101000223" TargetMode="External"/><Relationship Id="rId260" Type="http://schemas.openxmlformats.org/officeDocument/2006/relationships/hyperlink" Target="http://nezd.ru/articles/articles43/" TargetMode="External"/><Relationship Id="rId34" Type="http://schemas.openxmlformats.org/officeDocument/2006/relationships/hyperlink" Target="http://www.britannica.com/EBchecked/topic/618067/Universal-Declaration-of-Human-Rights-UDHR" TargetMode="External"/><Relationship Id="rId55" Type="http://schemas.openxmlformats.org/officeDocument/2006/relationships/hyperlink" Target="http://www.galdu.org/web/index.php?odas=5756&amp;giella1=eng" TargetMode="External"/><Relationship Id="rId76" Type="http://schemas.openxmlformats.org/officeDocument/2006/relationships/hyperlink" Target="http://www.ilo.org/wcmsp5/groups/public/---ed_norm/---normes/documents/publication/wcms_100897.pdf" TargetMode="External"/><Relationship Id="rId97" Type="http://schemas.openxmlformats.org/officeDocument/2006/relationships/hyperlink" Target="http://www.loc.gov/law/help/russia.php" TargetMode="External"/><Relationship Id="rId120" Type="http://schemas.openxmlformats.org/officeDocument/2006/relationships/hyperlink" Target="http://www.npolar.no/en/" TargetMode="External"/><Relationship Id="rId141" Type="http://schemas.openxmlformats.org/officeDocument/2006/relationships/hyperlink" Target="http://www.relga.ru/Environ/WebObjects/tgu-www.woa/wa/Main?textid=2289&amp;level1=main&amp;level2=articles" TargetMode="External"/><Relationship Id="rId7" Type="http://schemas.openxmlformats.org/officeDocument/2006/relationships/hyperlink" Target="http://ansipra.npolar.no/russian/Indexpages/Back_issues_R.html" TargetMode="External"/><Relationship Id="rId162" Type="http://schemas.openxmlformats.org/officeDocument/2006/relationships/hyperlink" Target="http://www.unhcr.org/refworld/docid/3ae6b3712c.html" TargetMode="External"/><Relationship Id="rId183" Type="http://schemas.openxmlformats.org/officeDocument/2006/relationships/hyperlink" Target="http://www.un.org/esa/socdev/unpfii/documents/engagement_background_en.pdf" TargetMode="External"/><Relationship Id="rId218" Type="http://schemas.openxmlformats.org/officeDocument/2006/relationships/hyperlink" Target="http://www.spri.cam.ac.uk/events/russianoil/presentations/murashko.pdf" TargetMode="External"/><Relationship Id="rId239" Type="http://schemas.openxmlformats.org/officeDocument/2006/relationships/hyperlink" Target="http://en.wikipedia.org/wiki/Human_rights_in_the_Soviet_Union" TargetMode="External"/><Relationship Id="rId250" Type="http://schemas.openxmlformats.org/officeDocument/2006/relationships/hyperlink" Target="http://siteresources.worldbank.org/INTINDPEOPLE/Publications/20571167/Legal%20Note.pdf" TargetMode="External"/><Relationship Id="rId271" Type="http://schemas.openxmlformats.org/officeDocument/2006/relationships/hyperlink" Target="http://www.eco-nomos.ru/2012/04/korennye-narody/" TargetMode="External"/><Relationship Id="rId24" Type="http://schemas.openxmlformats.org/officeDocument/2006/relationships/hyperlink" Target="http://www2.brandonu.ca/library/cjns/21.2/cjnsv21no2_pg217-233.pdf" TargetMode="External"/><Relationship Id="rId45" Type="http://schemas.openxmlformats.org/officeDocument/2006/relationships/hyperlink" Target="http://eeas.europa.eu/human_rights/ip/docs/council_resolution1998_en.pdf" TargetMode="External"/><Relationship Id="rId66" Type="http://schemas.openxmlformats.org/officeDocument/2006/relationships/hyperlink" Target="http://gumilevica.kulichki.net/" TargetMode="External"/><Relationship Id="rId87" Type="http://schemas.openxmlformats.org/officeDocument/2006/relationships/hyperlink" Target="http://www.iwgia.org/iwgia_files_publications_files/0454_THE_INDIGENOUS_ORLD-2011_eb.pdf" TargetMode="External"/><Relationship Id="rId110" Type="http://schemas.openxmlformats.org/officeDocument/2006/relationships/hyperlink" Target="http://digital.law.washington.edu/dspace-law/bitstream/handle/1773.1/877/7PacRimLPolyJ803.pdf?sequence=1" TargetMode="External"/><Relationship Id="rId131" Type="http://schemas.openxmlformats.org/officeDocument/2006/relationships/hyperlink" Target="http://www.csipn.ru/publications/map_.jpg" TargetMode="External"/><Relationship Id="rId152" Type="http://schemas.openxmlformats.org/officeDocument/2006/relationships/hyperlink" Target="http://papers.ssrn.com/paper.taf?abstract_id=181348" TargetMode="External"/><Relationship Id="rId173" Type="http://schemas.openxmlformats.org/officeDocument/2006/relationships/hyperlink" Target="http://www2.ohchr.org/english/bodies/hrcouncil/docs/15session/A.HRC.15.37_en.pdf" TargetMode="External"/><Relationship Id="rId194" Type="http://schemas.openxmlformats.org/officeDocument/2006/relationships/hyperlink" Target="http://www.demcoalition.org/pdf/un_resolutionpromotindem.pdf" TargetMode="External"/><Relationship Id="rId208" Type="http://schemas.openxmlformats.org/officeDocument/2006/relationships/hyperlink" Target="http://www.universalrights.net/main/creation.htm" TargetMode="External"/><Relationship Id="rId229" Type="http://schemas.openxmlformats.org/officeDocument/2006/relationships/hyperlink" Target="http://en.wikipedia.org/wiki/January_Uprising" TargetMode="External"/><Relationship Id="rId240" Type="http://schemas.openxmlformats.org/officeDocument/2006/relationships/hyperlink" Target="http://en.wikipedia.org/wiki/International_Bill_of_Human_Rights" TargetMode="External"/><Relationship Id="rId261" Type="http://schemas.openxmlformats.org/officeDocument/2006/relationships/hyperlink" Target="http://www.garant.ru/" TargetMode="External"/><Relationship Id="rId14" Type="http://schemas.openxmlformats.org/officeDocument/2006/relationships/hyperlink" Target="http://ansipra.npolar.no/english/" TargetMode="External"/><Relationship Id="rId35" Type="http://schemas.openxmlformats.org/officeDocument/2006/relationships/hyperlink" Target="http://eur-lex.europa.eu/LexUriServ/LexUriServ.do?uri=CELEX:52002DC0291:EN:HTML" TargetMode="External"/><Relationship Id="rId56" Type="http://schemas.openxmlformats.org/officeDocument/2006/relationships/hyperlink" Target="http://www.galdu.org/web/index.php?giella1=eng" TargetMode="External"/><Relationship Id="rId77" Type="http://schemas.openxmlformats.org/officeDocument/2006/relationships/hyperlink" Target="http://www.balticnorthernminorities.org/pdf/project_abstracts.pdf" TargetMode="External"/><Relationship Id="rId100" Type="http://schemas.openxmlformats.org/officeDocument/2006/relationships/hyperlink" Target="http://www2.lse.ac.uk/internationalDevelopment/pdf/WP70.pdf" TargetMode="External"/><Relationship Id="rId8" Type="http://schemas.openxmlformats.org/officeDocument/2006/relationships/hyperlink" Target="http://www.arcticcentre.org/?DeptID=7408" TargetMode="External"/><Relationship Id="rId98" Type="http://schemas.openxmlformats.org/officeDocument/2006/relationships/hyperlink" Target="http://www.indigenous.ru/" TargetMode="External"/><Relationship Id="rId121" Type="http://schemas.openxmlformats.org/officeDocument/2006/relationships/hyperlink" Target="http://whc.unesco.org/uploads/activities/documents/activity-496-6.pdf" TargetMode="External"/><Relationship Id="rId142" Type="http://schemas.openxmlformats.org/officeDocument/2006/relationships/hyperlink" Target="http://regula.ru/" TargetMode="External"/><Relationship Id="rId163" Type="http://schemas.openxmlformats.org/officeDocument/2006/relationships/hyperlink" Target="http://www.unhcr.org/cgi-bin/texis/vtx/refworld/rwmain?page=search&amp;amp;docid=4a9d1befd&amp;amp;skip=0&amp;amp;query=Report%20of%20the%20Special%20Rapporteur%20on%20the%20situation%20of%20human%20rights%20Russia" TargetMode="External"/><Relationship Id="rId184" Type="http://schemas.openxmlformats.org/officeDocument/2006/relationships/hyperlink" Target="http://www.humanrights.gov.au/social_justice/conference/engaging_communities/report_of_the_international_workshop_on_fpic.pdf" TargetMode="External"/><Relationship Id="rId219" Type="http://schemas.openxmlformats.org/officeDocument/2006/relationships/hyperlink" Target="http://digitalcommons.law.uga.edu/stu_llm/31/" TargetMode="External"/><Relationship Id="rId230" Type="http://schemas.openxmlformats.org/officeDocument/2006/relationships/hyperlink" Target="http://en.wikipedia.org/wiki/1917_revolution" TargetMode="External"/><Relationship Id="rId251" Type="http://schemas.openxmlformats.org/officeDocument/2006/relationships/hyperlink" Target="http://siteresources.worldbank.org/OPSMANUAL/Resources/210384-1170795590012/OP410_Russian.pdf" TargetMode="External"/><Relationship Id="rId25" Type="http://schemas.openxmlformats.org/officeDocument/2006/relationships/hyperlink" Target="http://www.departments.bucknell.edu/russian/const/77cons02.html" TargetMode="External"/><Relationship Id="rId46" Type="http://schemas.openxmlformats.org/officeDocument/2006/relationships/hyperlink" Target="http://www.facinghistory.org/introduction-universal-declaration-human-rights" TargetMode="External"/><Relationship Id="rId67" Type="http://schemas.openxmlformats.org/officeDocument/2006/relationships/hyperlink" Target="http://www.nyulawglobal.org/globalex/russia_legal_research1.htm" TargetMode="External"/><Relationship Id="rId272" Type="http://schemas.openxmlformats.org/officeDocument/2006/relationships/hyperlink" Target="http://ethnobs.ru/library/237/_aview_b19541" TargetMode="External"/><Relationship Id="rId88" Type="http://schemas.openxmlformats.org/officeDocument/2006/relationships/hyperlink" Target="http://www.internationalfunders.org/documents/MakingtheDeclarationWork.pdf" TargetMode="External"/><Relationship Id="rId111" Type="http://schemas.openxmlformats.org/officeDocument/2006/relationships/hyperlink" Target="http://128.104.94.54/m/ndqyz/legal_devmt.pdf" TargetMode="External"/><Relationship Id="rId132" Type="http://schemas.openxmlformats.org/officeDocument/2006/relationships/hyperlink" Target="http://lib.ohchr.org/HRBodies/UPR/Documents/Session4/RU/RAIPON_IWGIA_RUS_UPR_S4_2009anx_Indigenous_Peoples_Russia_RAIPON_INFOE_2008.pdf" TargetMode="External"/><Relationship Id="rId153" Type="http://schemas.openxmlformats.org/officeDocument/2006/relationships/hyperlink" Target="http://plato.stanford.edu/entries/rights-human/" TargetMode="External"/><Relationship Id="rId174" Type="http://schemas.openxmlformats.org/officeDocument/2006/relationships/hyperlink" Target="http://www.un.org/esa/socdev/unpfii/documents/E.C.19.2010.7%20EN.pdf" TargetMode="External"/><Relationship Id="rId195" Type="http://schemas.openxmlformats.org/officeDocument/2006/relationships/hyperlink" Target="http://human-rights-forum.maplecroft.com/showthread.php?5303-Defining-indigenous-people&amp;p=6776" TargetMode="External"/><Relationship Id="rId209" Type="http://schemas.openxmlformats.org/officeDocument/2006/relationships/hyperlink" Target="http://www.jlp.bham.ac.uk/volumes/52/brusina-art.pdf" TargetMode="External"/><Relationship Id="rId220" Type="http://schemas.openxmlformats.org/officeDocument/2006/relationships/hyperlink" Target="http://www1.umn.edu/humanrts/instree/ainstls1.htm" TargetMode="External"/><Relationship Id="rId241" Type="http://schemas.openxmlformats.org/officeDocument/2006/relationships/hyperlink" Target="http://en.wikipedia.org/wiki/List_of_minor_indigenous_peoples_of_Russia" TargetMode="External"/><Relationship Id="rId15" Type="http://schemas.openxmlformats.org/officeDocument/2006/relationships/hyperlink" Target="http://ansipra.npolar.no/english/Indexpages/Ethnic_groups.html" TargetMode="External"/><Relationship Id="rId36" Type="http://schemas.openxmlformats.org/officeDocument/2006/relationships/hyperlink" Target="http://www.ebrd.com/downloads/research/factsheets/russia.pdf" TargetMode="External"/><Relationship Id="rId57" Type="http://schemas.openxmlformats.org/officeDocument/2006/relationships/hyperlink" Target="http://www.thegef.org/gef/sites/thegef.org/files/documents/C.42_Inf.03_Principles_and_Guidelines_for_Engagement_with_Indigenous_Peoples.pdf" TargetMode="External"/><Relationship Id="rId262" Type="http://schemas.openxmlformats.org/officeDocument/2006/relationships/hyperlink" Target="http://ogv-nao.ru/ogvnao/main/all/object.htm?id=10328937@egNews" TargetMode="External"/><Relationship Id="rId78" Type="http://schemas.openxmlformats.org/officeDocument/2006/relationships/hyperlink" Target="http://www.balticnorthernminorities.org/pdf/call_proposal_jan2011.pdf" TargetMode="External"/><Relationship Id="rId99" Type="http://schemas.openxmlformats.org/officeDocument/2006/relationships/hyperlink" Target="http://www.indigenous.ru/modules.php?name=Content&amp;pa=showpage&amp;pid=56" TargetMode="External"/><Relationship Id="rId101" Type="http://schemas.openxmlformats.org/officeDocument/2006/relationships/hyperlink" Target="http://www.minorityrights.org/?lid=2492" TargetMode="External"/><Relationship Id="rId122" Type="http://schemas.openxmlformats.org/officeDocument/2006/relationships/hyperlink" Target="http://www.osce.org/cio/68492" TargetMode="External"/><Relationship Id="rId143" Type="http://schemas.openxmlformats.org/officeDocument/2006/relationships/hyperlink" Target="http://www.rg.ru/2009/04/17/doklad-lukin-dok.html" TargetMode="External"/><Relationship Id="rId164" Type="http://schemas.openxmlformats.org/officeDocument/2006/relationships/hyperlink" Target="http://daccess-dds-ny.un.org/doc/UNDOC/GEN/G10/147/79/PDF/G1014779.pdf?OpenElement" TargetMode="External"/><Relationship Id="rId185" Type="http://schemas.openxmlformats.org/officeDocument/2006/relationships/hyperlink" Target="http://www.un.org/esa/socdev/unpfii/documents/Second_Decade_letter_to_IPOs_and_NGOs.pdf" TargetMode="External"/><Relationship Id="rId9" Type="http://schemas.openxmlformats.org/officeDocument/2006/relationships/hyperlink" Target="http://www.arcticcentre.org/InEnglish/RESEARCH/Sustainable_Development__Research_Group/Anthropology_research_team/Publications.iw3" TargetMode="External"/><Relationship Id="rId210" Type="http://schemas.openxmlformats.org/officeDocument/2006/relationships/hyperlink" Target="http://www.jlp.bham.ac.uk/volumes/46/novikova-art.pdf" TargetMode="External"/><Relationship Id="rId26" Type="http://schemas.openxmlformats.org/officeDocument/2006/relationships/hyperlink" Target="http://cwis.org/GML/UnitedNationsDocuments/" TargetMode="External"/><Relationship Id="rId231" Type="http://schemas.openxmlformats.org/officeDocument/2006/relationships/hyperlink" Target="http://en.wikipedia.org/wiki/Crimean_War" TargetMode="External"/><Relationship Id="rId252" Type="http://schemas.openxmlformats.org/officeDocument/2006/relationships/hyperlink" Target="http://siteresources.worldbank.org/INTINDPEOPLE/922984-1112817179196/20451603/ForestryManagementBiodiversityConservation.pdf" TargetMode="External"/><Relationship Id="rId273" Type="http://schemas.openxmlformats.org/officeDocument/2006/relationships/hyperlink" Target="http://www.itig.ru/files/plugin_files/research_articles_collection.pdf" TargetMode="External"/><Relationship Id="rId47" Type="http://schemas.openxmlformats.org/officeDocument/2006/relationships/hyperlink" Target="http://www.facinghistory.org/udhr-timeline" TargetMode="External"/><Relationship Id="rId68" Type="http://schemas.openxmlformats.org/officeDocument/2006/relationships/hyperlink" Target="http://indigenouspeoplesissues.com/index.php?option=com_content&amp;view=article&amp;id=2521%3Aun-special-rapporteur-met-with-russian-association-of-indigenous-peoples-of-the-north-representatives&amp;catid=56%3Aeurope-indigenous-peoples&amp;Itemid=78&amp;lang=en" TargetMode="External"/><Relationship Id="rId89" Type="http://schemas.openxmlformats.org/officeDocument/2006/relationships/hyperlink" Target="http://www.iwgia.org/iwgia_files_publications_files/Russia_book_introduction.pdf" TargetMode="External"/><Relationship Id="rId112" Type="http://schemas.openxmlformats.org/officeDocument/2006/relationships/hyperlink" Target="http://www.sscnet.ucla.edu/soc/faculty/brubaker/Publications/12_National_Minorities.pdf" TargetMode="External"/><Relationship Id="rId133" Type="http://schemas.openxmlformats.org/officeDocument/2006/relationships/hyperlink" Target="http://www.raipon.info/" TargetMode="External"/><Relationship Id="rId154" Type="http://schemas.openxmlformats.org/officeDocument/2006/relationships/hyperlink" Target="http://www.ssb.no/english/subjects/00/00/20/nos_d443_en/" TargetMode="External"/><Relationship Id="rId175" Type="http://schemas.openxmlformats.org/officeDocument/2006/relationships/hyperlink" Target="http://www.iwgia.org/iwgia_files_news_files/UN_report_on_russia.pdf" TargetMode="External"/><Relationship Id="rId196" Type="http://schemas.openxmlformats.org/officeDocument/2006/relationships/hyperlink" Target="http://www.ohchr.org/EN/Issues/IPeoples/Pages/InternationalDecade.aspx" TargetMode="External"/><Relationship Id="rId200" Type="http://schemas.openxmlformats.org/officeDocument/2006/relationships/hyperlink" Target="http://www.ohchr.org/EN/UDHR/Pages/UDHRMaterials.aspx" TargetMode="External"/><Relationship Id="rId16" Type="http://schemas.openxmlformats.org/officeDocument/2006/relationships/hyperlink" Target="http://ansipra.npolar.no/english/Indexpages/Legal_issues.html" TargetMode="External"/><Relationship Id="rId221" Type="http://schemas.openxmlformats.org/officeDocument/2006/relationships/hyperlink" Target="http://www1.umn.edu/humanrts/instree/ainstls1.htm" TargetMode="External"/><Relationship Id="rId242" Type="http://schemas.openxmlformats.org/officeDocument/2006/relationships/hyperlink" Target="http://en.wikipedia.org/wiki/Types_of_inhabited_localities_in_Russia" TargetMode="External"/><Relationship Id="rId263" Type="http://schemas.openxmlformats.org/officeDocument/2006/relationships/hyperlink" Target="http://www.sibfo.ru/institutes/advisory-council/aboriginal-population-document.php?action=art&amp;nart=6737" TargetMode="External"/><Relationship Id="rId37" Type="http://schemas.openxmlformats.org/officeDocument/2006/relationships/hyperlink" Target="http://www.ebrd.com/downloads/country/strategy/russia_l.pdf" TargetMode="External"/><Relationship Id="rId58" Type="http://schemas.openxmlformats.org/officeDocument/2006/relationships/hyperlink" Target="http://www.globalissues.org/article/693/rights-of-indigenous-people" TargetMode="External"/><Relationship Id="rId79" Type="http://schemas.openxmlformats.org/officeDocument/2006/relationships/hyperlink" Target="http://www.iwgia.org/regions/arctic/russia/892-update-2011-russia" TargetMode="External"/><Relationship Id="rId102" Type="http://schemas.openxmlformats.org/officeDocument/2006/relationships/hyperlink" Target="http://essex.academia.edu/PaulTaylor/Papers/188232/Critical_Explanation_of_the_Universal_Declaration_of_Human_Rights" TargetMode="External"/><Relationship Id="rId123" Type="http://schemas.openxmlformats.org/officeDocument/2006/relationships/hyperlink" Target="http://www.lib.utexas.edu/maps/dagestan.html" TargetMode="External"/><Relationship Id="rId144" Type="http://schemas.openxmlformats.org/officeDocument/2006/relationships/hyperlink" Target="http://rg.ru/" TargetMode="External"/><Relationship Id="rId90" Type="http://schemas.openxmlformats.org/officeDocument/2006/relationships/hyperlink" Target="http://www.iassa.org/about-iassa/council-members" TargetMode="External"/><Relationship Id="rId165" Type="http://schemas.openxmlformats.org/officeDocument/2006/relationships/hyperlink" Target="http://www.un.org/apps/news/story.asp?NewsID=32580&amp;Cr=indigenous&amp;Cr1=" TargetMode="External"/><Relationship Id="rId186" Type="http://schemas.openxmlformats.org/officeDocument/2006/relationships/hyperlink" Target="http://www.un.org/esa/socdev/unpfii/documents/desa_prov_framework_tech_coop.pdf" TargetMode="External"/><Relationship Id="rId211" Type="http://schemas.openxmlformats.org/officeDocument/2006/relationships/hyperlink" Target="http://www.jlp.bham.ac.uk/volumes/46/yamskov-art.pdf" TargetMode="External"/><Relationship Id="rId232" Type="http://schemas.openxmlformats.org/officeDocument/2006/relationships/hyperlink" Target="http://en.wikipedia.org/wiki/National_delimitation_in_the_Soviet_Union" TargetMode="External"/><Relationship Id="rId253" Type="http://schemas.openxmlformats.org/officeDocument/2006/relationships/hyperlink" Target="http://www.doingbusiness.org/reports/~/media/FPDKM/Doing%20Business/Documents/Subnational-Reports/DB09-Sub-Russia.pdf" TargetMode="External"/><Relationship Id="rId274" Type="http://schemas.openxmlformats.org/officeDocument/2006/relationships/printerSettings" Target="../printerSettings/printerSettings1.bin"/><Relationship Id="rId27" Type="http://schemas.openxmlformats.org/officeDocument/2006/relationships/hyperlink" Target="http://www.coe.int/t/dghl/monitoring/minorities/6_resources/PDF_RussSem_Pres_GDOleynik_en.pdf" TargetMode="External"/><Relationship Id="rId48" Type="http://schemas.openxmlformats.org/officeDocument/2006/relationships/hyperlink" Target="http://www.fao.org/fileadmin/user_upload/nr/land_tenure/pdf/CIS_regional_assessment_RUS.pdf" TargetMode="External"/><Relationship Id="rId69" Type="http://schemas.openxmlformats.org/officeDocument/2006/relationships/hyperlink" Target="http://www.kmns.murmansk.ru/en/sami/education/" TargetMode="External"/><Relationship Id="rId113" Type="http://schemas.openxmlformats.org/officeDocument/2006/relationships/hyperlink" Target="http://pubs.aina.ucalgary.ca/arctic/Arctic22-4-367.pdf" TargetMode="External"/><Relationship Id="rId134" Type="http://schemas.openxmlformats.org/officeDocument/2006/relationships/hyperlink" Target="http://www.raipon.info/en/component/content/article/8-news/29-un-special-rapporteur-met-the-raipon-representatives.html" TargetMode="External"/><Relationship Id="rId80" Type="http://schemas.openxmlformats.org/officeDocument/2006/relationships/hyperlink" Target="http://www.iwgia.org/images/stories/sections/regions/arctic/documents/IW2011/russia_iw_2011.pdf" TargetMode="External"/><Relationship Id="rId155" Type="http://schemas.openxmlformats.org/officeDocument/2006/relationships/hyperlink" Target="http://www.ssb.no/english/subjects/00/00/20/nos_d443_en/nos_d443_en.pdf" TargetMode="External"/><Relationship Id="rId176" Type="http://schemas.openxmlformats.org/officeDocument/2006/relationships/hyperlink" Target="http://www.iwgia.org/iwgia_files_news_files/UN_report_on_russia_in_russian.pdf" TargetMode="External"/><Relationship Id="rId197" Type="http://schemas.openxmlformats.org/officeDocument/2006/relationships/hyperlink" Target="http://www.ohchr.org/Documents/Publications/GuideMinorities14en.pdf" TargetMode="External"/><Relationship Id="rId201" Type="http://schemas.openxmlformats.org/officeDocument/2006/relationships/hyperlink" Target="http://www2.ohchr.org/english/issues/education/training/udhr.htm" TargetMode="External"/><Relationship Id="rId222" Type="http://schemas.openxmlformats.org/officeDocument/2006/relationships/hyperlink" Target="http://www.geog.ox.ac.uk/graduate/research/kkama-mscthesis.pdf" TargetMode="External"/><Relationship Id="rId243" Type="http://schemas.openxmlformats.org/officeDocument/2006/relationships/hyperlink" Target="http://en.wikipedia.org/wiki/Universal_Declaration_of_Human_Rights" TargetMode="External"/><Relationship Id="rId264" Type="http://schemas.openxmlformats.org/officeDocument/2006/relationships/hyperlink" Target="http://www.narodsevera.ru/krasn/narod/kultura" TargetMode="External"/><Relationship Id="rId17" Type="http://schemas.openxmlformats.org/officeDocument/2006/relationships/hyperlink" Target="http://ansipra.npolar.no/english/Indexpages/Maps_theme.html" TargetMode="External"/><Relationship Id="rId38" Type="http://schemas.openxmlformats.org/officeDocument/2006/relationships/hyperlink" Target="http://www.ebrd.com/downloads/research/guides/indp.pdf" TargetMode="External"/><Relationship Id="rId59" Type="http://schemas.openxmlformats.org/officeDocument/2006/relationships/hyperlink" Target="http://government.ru/eng/gov/base/54.html" TargetMode="External"/><Relationship Id="rId103" Type="http://schemas.openxmlformats.org/officeDocument/2006/relationships/hyperlink" Target="http://ir.minpaku.ac.jp/dspace/bitstream/10502/3733/1/SES72_011.pdf" TargetMode="External"/><Relationship Id="rId124" Type="http://schemas.openxmlformats.org/officeDocument/2006/relationships/hyperlink" Target="http://www.lib.utexas.edu/maps/commonwealth/russians_ethnic_94.jpg" TargetMode="External"/><Relationship Id="rId70" Type="http://schemas.openxmlformats.org/officeDocument/2006/relationships/hyperlink" Target="http://www.indigenousportal.com/News/RESOLUTION-OF-THE-6TH-CONGRESS-OF-THE-INDIGENOUS-PEOPLES-OF-THE-NORTH-SIBERIA-FAR-EAST-OF-RUSSIA.html" TargetMode="External"/><Relationship Id="rId91" Type="http://schemas.openxmlformats.org/officeDocument/2006/relationships/hyperlink" Target="http://www.iwgia.org/human-rights/policiesstrategies-on-indigenous-peoples" TargetMode="External"/><Relationship Id="rId145" Type="http://schemas.openxmlformats.org/officeDocument/2006/relationships/hyperlink" Target="http://www.rg.ru/2008/12/10/lukin.html" TargetMode="External"/><Relationship Id="rId166" Type="http://schemas.openxmlformats.org/officeDocument/2006/relationships/hyperlink" Target="http://www.unponteper.it/liberatelapace/dossier/UN/ass_gen_un_dich_un_dir_um.pdf" TargetMode="External"/><Relationship Id="rId187" Type="http://schemas.openxmlformats.org/officeDocument/2006/relationships/hyperlink" Target="http://www2.ohchr.org/english/bodies/docs/OHCHR-FactSheet30.pdf" TargetMode="External"/><Relationship Id="rId1" Type="http://schemas.openxmlformats.org/officeDocument/2006/relationships/hyperlink" Target="http://www.hist.msu.ru/Science/Disser/Diatchkova.pdf" TargetMode="External"/><Relationship Id="rId212" Type="http://schemas.openxmlformats.org/officeDocument/2006/relationships/hyperlink" Target="http://www.jlp.bham.ac.uk/volumes/45/Sokolovski-art.pdf" TargetMode="External"/><Relationship Id="rId233" Type="http://schemas.openxmlformats.org/officeDocument/2006/relationships/hyperlink" Target="http://en.wikipedia.org/wiki/Tsardom_of_Russia" TargetMode="External"/><Relationship Id="rId254" Type="http://schemas.openxmlformats.org/officeDocument/2006/relationships/hyperlink" Target="http://www.suri.ee/doc/index-en.html" TargetMode="External"/><Relationship Id="rId28" Type="http://schemas.openxmlformats.org/officeDocument/2006/relationships/hyperlink" Target="http://www.sd79.bc.ca/programs/abed/acip/vocab_sheets/aboriginal_definitions_terms.pdf" TargetMode="External"/><Relationship Id="rId49" Type="http://schemas.openxmlformats.org/officeDocument/2006/relationships/hyperlink" Target="http://www.forestpeoples.org/sites/fpp/files/publication/2010/09/eirinternatwshoprussfedcaseengapr03.pdf" TargetMode="External"/><Relationship Id="rId114" Type="http://schemas.openxmlformats.org/officeDocument/2006/relationships/hyperlink" Target="http://www2.brandonu.ca/library/cjns/14.2/hele.pdf" TargetMode="External"/><Relationship Id="rId60" Type="http://schemas.openxmlformats.org/officeDocument/2006/relationships/hyperlink" Target="http://government.ru/gov/base/54.html" TargetMode="External"/><Relationship Id="rId81" Type="http://schemas.openxmlformats.org/officeDocument/2006/relationships/hyperlink" Target="http://www.iwgia.org/news/search-news?news_id=362" TargetMode="External"/><Relationship Id="rId135" Type="http://schemas.openxmlformats.org/officeDocument/2006/relationships/hyperlink" Target="http://www.raipon.info/en/component/content/article/8-news/69-best-practices-of-cooperation-between-business-and-indigenous-peoples-were-discussed-in-moscow.html" TargetMode="External"/><Relationship Id="rId156" Type="http://schemas.openxmlformats.org/officeDocument/2006/relationships/hyperlink" Target="http://www.suri.ee/doc/index-en.html" TargetMode="External"/><Relationship Id="rId177" Type="http://schemas.openxmlformats.org/officeDocument/2006/relationships/hyperlink" Target="http://www.un.org/esa/socdev/unpfii/documents/DRIPS_en.pdf" TargetMode="External"/><Relationship Id="rId198" Type="http://schemas.openxmlformats.org/officeDocument/2006/relationships/hyperlink" Target="http://www.ohchr.org/Documents/Publications/UNVFIPInfonote2006en.pdf" TargetMode="External"/><Relationship Id="rId202" Type="http://schemas.openxmlformats.org/officeDocument/2006/relationships/hyperlink" Target="http://www2.ohchr.org/english/law/" TargetMode="External"/><Relationship Id="rId223" Type="http://schemas.openxmlformats.org/officeDocument/2006/relationships/hyperlink" Target="http://www.uarctic.org/dm_documents/world_images_of_Report_TN_2009_zJjOc.pdf" TargetMode="External"/><Relationship Id="rId244" Type="http://schemas.openxmlformats.org/officeDocument/2006/relationships/hyperlink" Target="http://siteresources.worldbank.org/EXTINDPEOPLE/Resources/407801-1271860301656/HDNEN_indigenous_clean_0421.pdf" TargetMode="External"/><Relationship Id="rId18" Type="http://schemas.openxmlformats.org/officeDocument/2006/relationships/hyperlink" Target="http://www.hreoc.gov.au/education/hr_explained/5_international.html" TargetMode="External"/><Relationship Id="rId39" Type="http://schemas.openxmlformats.org/officeDocument/2006/relationships/hyperlink" Target="http://www.ebrd.com/downloads/research/guides/indpr.pdf" TargetMode="External"/><Relationship Id="rId265" Type="http://schemas.openxmlformats.org/officeDocument/2006/relationships/hyperlink" Target="http://www.narodsevera.ru/krasn/narod/kmns" TargetMode="External"/><Relationship Id="rId50" Type="http://schemas.openxmlformats.org/officeDocument/2006/relationships/hyperlink" Target="http://www.forestpeoples.org/sites/fpp/files/training/2009/10/WB_4-10_community_guide_illustrated_may07_low_res_eng.pdf" TargetMode="External"/><Relationship Id="rId104" Type="http://schemas.openxmlformats.org/officeDocument/2006/relationships/hyperlink" Target="http://sspa.boisestate.edu/communication/files/2010/05/Alia.pdf" TargetMode="External"/><Relationship Id="rId125" Type="http://schemas.openxmlformats.org/officeDocument/2006/relationships/hyperlink" Target="http://www.lib.utexas.edu/maps/commonwealth/russia_ethnic94.jpg" TargetMode="External"/><Relationship Id="rId146" Type="http://schemas.openxmlformats.org/officeDocument/2006/relationships/hyperlink" Target="http://rg.ru/" TargetMode="External"/><Relationship Id="rId167" Type="http://schemas.openxmlformats.org/officeDocument/2006/relationships/hyperlink" Target="http://treaties.un.org/" TargetMode="External"/><Relationship Id="rId188" Type="http://schemas.openxmlformats.org/officeDocument/2006/relationships/hyperlink" Target="http://www2.ohchr.org/english/issues/indigenous/ExpertMechanism/3rd/docs/contributions/RussianFederation.pdf" TargetMode="External"/><Relationship Id="rId71" Type="http://schemas.openxmlformats.org/officeDocument/2006/relationships/hyperlink" Target="http://www.inditek.com/definition.html" TargetMode="External"/><Relationship Id="rId92" Type="http://schemas.openxmlformats.org/officeDocument/2006/relationships/hyperlink" Target="http://www2.ohchr.org/english/bodies/cescr/docs/ngos/RAIPON-IWGIA_RussianFederationWG44.pdf" TargetMode="External"/><Relationship Id="rId213" Type="http://schemas.openxmlformats.org/officeDocument/2006/relationships/hyperlink" Target="http://www.jlp.bham.ac.uk/volumes/45/Sillanpaa-art.pdf" TargetMode="External"/><Relationship Id="rId234" Type="http://schemas.openxmlformats.org/officeDocument/2006/relationships/hyperlink" Target="http://en.wikipedia.org/wiki/Russification" TargetMode="External"/><Relationship Id="rId2" Type="http://schemas.openxmlformats.org/officeDocument/2006/relationships/hyperlink" Target="http://www.abc.net.au/civics/rights/organ.htm" TargetMode="External"/><Relationship Id="rId29" Type="http://schemas.openxmlformats.org/officeDocument/2006/relationships/hyperlink" Target="http://www.culturalsurvival.org/publications/cultural-survival-quarterly/russia/indigenous-peoples-russian-north" TargetMode="External"/><Relationship Id="rId255" Type="http://schemas.openxmlformats.org/officeDocument/2006/relationships/hyperlink" Target="http://demoscope.ru/weekly/knigi/zakon/zakon047.html" TargetMode="External"/><Relationship Id="rId40" Type="http://schemas.openxmlformats.org/officeDocument/2006/relationships/hyperlink" Target="http://www.ebrd.com/downloads/research/guides/practice08.pdf" TargetMode="External"/><Relationship Id="rId115" Type="http://schemas.openxmlformats.org/officeDocument/2006/relationships/hyperlink" Target="http://www.ncbi.nlm.nih.gov/pubmed/19391443" TargetMode="External"/><Relationship Id="rId136" Type="http://schemas.openxmlformats.org/officeDocument/2006/relationships/hyperlink" Target="http://raipon.info/component/content/article/1-novosti/2360-andrej-krivoshapkin-realizacija-koncepcii-ustojchivogo-razvitija-korennyh-narodov--delo-chesti-organov-gosvlasti-i-msu.html" TargetMode="External"/><Relationship Id="rId157" Type="http://schemas.openxmlformats.org/officeDocument/2006/relationships/hyperlink" Target="http://www.arcticcentre.org/?DeptID=7768" TargetMode="External"/><Relationship Id="rId178" Type="http://schemas.openxmlformats.org/officeDocument/2006/relationships/hyperlink" Target="http://www.un.org/esa/socdev/unpfii/documents/DRIPS_ru.pdf" TargetMode="External"/><Relationship Id="rId61" Type="http://schemas.openxmlformats.org/officeDocument/2006/relationships/hyperlink" Target="http://www.gcc.ca/pdf/INT000000019.pdf" TargetMode="External"/><Relationship Id="rId82" Type="http://schemas.openxmlformats.org/officeDocument/2006/relationships/hyperlink" Target="http://www.iwgia.org/news/search-news?news_id=400" TargetMode="External"/><Relationship Id="rId199" Type="http://schemas.openxmlformats.org/officeDocument/2006/relationships/hyperlink" Target="http://www.ohchr.org/EN/UDHR/Pages/Introduction.aspx" TargetMode="External"/><Relationship Id="rId203" Type="http://schemas.openxmlformats.org/officeDocument/2006/relationships/hyperlink" Target="http://www2.ohchr.org/english/issues/indigenous/docs/guidelines.pdf" TargetMode="External"/><Relationship Id="rId19" Type="http://schemas.openxmlformats.org/officeDocument/2006/relationships/hyperlink" Target="http://www.hreoc.gov.au/education/hr_explained/5_international.html" TargetMode="External"/><Relationship Id="rId224" Type="http://schemas.openxmlformats.org/officeDocument/2006/relationships/hyperlink" Target="http://www.winchester.ac.uk/academicdepartments/winchester%20business%20school/peopleprofiles/pages/drnataliayakovleva.aspx" TargetMode="External"/><Relationship Id="rId245" Type="http://schemas.openxmlformats.org/officeDocument/2006/relationships/hyperlink" Target="http://siteresources.worldbank.org/EXTINDPEOPLE/Resources/407801-1271860301656/Chapter_2_Becoming_Indigenous.pdf" TargetMode="External"/><Relationship Id="rId266" Type="http://schemas.openxmlformats.org/officeDocument/2006/relationships/hyperlink" Target="http://www.shu.ru/old/pages/magazin/n20/klokov.pdf" TargetMode="External"/><Relationship Id="rId30" Type="http://schemas.openxmlformats.org/officeDocument/2006/relationships/hyperlink" Target="http://cwis.org/GML/UnitedNationsDocuments/" TargetMode="External"/><Relationship Id="rId105" Type="http://schemas.openxmlformats.org/officeDocument/2006/relationships/hyperlink" Target="http://ejournals.library.ualberta.ca/index.php/csp/article/download/15991/12796" TargetMode="External"/><Relationship Id="rId126" Type="http://schemas.openxmlformats.org/officeDocument/2006/relationships/hyperlink" Target="http://www.polarconservation.org/education/arctic-peoples/indigenous-peoples2019-organisations/russian-association-of-indigenous-peoples-of-the-north-raipon/overview-of-the-russian-indigenous-peoples" TargetMode="External"/><Relationship Id="rId147" Type="http://schemas.openxmlformats.org/officeDocument/2006/relationships/hyperlink" Target="http://countrystudies.us/russia/36.htm" TargetMode="External"/><Relationship Id="rId168" Type="http://schemas.openxmlformats.org/officeDocument/2006/relationships/hyperlink" Target="http://www.iwgia.org/iwgia_files_publications_files/0573_THE_INDIGENOUS_ORLD-2012_eb.pdf" TargetMode="External"/><Relationship Id="rId51" Type="http://schemas.openxmlformats.org/officeDocument/2006/relationships/hyperlink" Target="http://www.forestpeoples.org/sites/fpp/files/publication/2011/08/wbipsandparticipjul05eng.pdf" TargetMode="External"/><Relationship Id="rId72" Type="http://schemas.openxmlformats.org/officeDocument/2006/relationships/hyperlink" Target="http://www.iilj.org/aboutus/documents/IndigenousPeoplesinInternationalLaw.pdf" TargetMode="External"/><Relationship Id="rId93" Type="http://schemas.openxmlformats.org/officeDocument/2006/relationships/hyperlink" Target="http://www.jlp.bham.ac.uk/volumes/46/yamskov-art.htm" TargetMode="External"/><Relationship Id="rId189" Type="http://schemas.openxmlformats.org/officeDocument/2006/relationships/hyperlink" Target="http://www.suri.ee/doc/saamide.html" TargetMode="External"/><Relationship Id="rId3" Type="http://schemas.openxmlformats.org/officeDocument/2006/relationships/hyperlink" Target="http://suite101.com/article/adoption-of-the-udhr-a39330" TargetMode="External"/><Relationship Id="rId214" Type="http://schemas.openxmlformats.org/officeDocument/2006/relationships/hyperlink" Target="https://circle.ubc.ca/bitstream/handle/2429/37777/ubc_2011_fall_hicks_susan.pdf?sequence=6" TargetMode="External"/><Relationship Id="rId235" Type="http://schemas.openxmlformats.org/officeDocument/2006/relationships/hyperlink" Target="http://en.wikipedia.org/wiki/Russian_Empire" TargetMode="External"/><Relationship Id="rId256" Type="http://schemas.openxmlformats.org/officeDocument/2006/relationships/hyperlink" Target="http://www.iie.kz/userfiles/OT_2007-1.pdf" TargetMode="External"/><Relationship Id="rId116" Type="http://schemas.openxmlformats.org/officeDocument/2006/relationships/hyperlink" Target="http://www.nativeweb.org/info/indigenousdefined.html" TargetMode="External"/><Relationship Id="rId137" Type="http://schemas.openxmlformats.org/officeDocument/2006/relationships/hyperlink" Target="http://www.raipon.info/component/content/article/1-novosti/3047-2012-05-12-05-41-31.html" TargetMode="External"/><Relationship Id="rId158" Type="http://schemas.openxmlformats.org/officeDocument/2006/relationships/hyperlink" Target="http://www.thearcticinstitute.org/2012/02/channeling-arctic-indigenous-peoples.html" TargetMode="External"/><Relationship Id="rId20" Type="http://schemas.openxmlformats.org/officeDocument/2006/relationships/hyperlink" Target="http://www.barentsinfo.org/?DeptID=3564" TargetMode="External"/><Relationship Id="rId41" Type="http://schemas.openxmlformats.org/officeDocument/2006/relationships/hyperlink" Target="http://www.ebrd.com/downloads/country/strategy/russia.pdf" TargetMode="External"/><Relationship Id="rId62" Type="http://schemas.openxmlformats.org/officeDocument/2006/relationships/hyperlink" Target="http://www.grida.no/about/staff.aspx?id=13" TargetMode="External"/><Relationship Id="rId83" Type="http://schemas.openxmlformats.org/officeDocument/2006/relationships/hyperlink" Target="http://www.iwgia.org/iwgia_files_publications_files/0470_1-2_INDIGENOUS_AFFAIRS-2010_FINAL_eb.pdf" TargetMode="External"/><Relationship Id="rId179" Type="http://schemas.openxmlformats.org/officeDocument/2006/relationships/hyperlink" Target="http://www.un.org/esa/socdev/unpfii/documents/DRIPS_en.pdf" TargetMode="External"/><Relationship Id="rId190" Type="http://schemas.openxmlformats.org/officeDocument/2006/relationships/hyperlink" Target="http://lib.ohchr.org/HRBodies/UPR/Documents/Session4/RU/RAIPON_IWGIA_RUS_UPR_S4_2009anx_Indigenous_Peoples_Russia_RAIPON_INFOE_2008.pdf" TargetMode="External"/><Relationship Id="rId204" Type="http://schemas.openxmlformats.org/officeDocument/2006/relationships/hyperlink" Target="http://web.archive.org/web/20080313093428/http:/www.unhchr.ch/html/menu6/2/fs2.htm" TargetMode="External"/><Relationship Id="rId225" Type="http://schemas.openxmlformats.org/officeDocument/2006/relationships/hyperlink" Target="http://law.wustl.edu/wugslr/citationmanual/countries/russianfederation.pdf" TargetMode="External"/><Relationship Id="rId246" Type="http://schemas.openxmlformats.org/officeDocument/2006/relationships/hyperlink" Target="http://siteresources.worldbank.org/INTSAFEPOL/Resources/Indigenous_peoples_review_august_2011.pdf" TargetMode="External"/><Relationship Id="rId267" Type="http://schemas.openxmlformats.org/officeDocument/2006/relationships/hyperlink" Target="http://shor-people.ru/" TargetMode="External"/><Relationship Id="rId106" Type="http://schemas.openxmlformats.org/officeDocument/2006/relationships/hyperlink" Target="https://springerlink3.metapress.com/content/q24rk13507001228/resource-secured/?target=fulltext.pdf&amp;sid=szhdppad5nmaflfiubmhhlxg&amp;sh=www.springerlink.com" TargetMode="External"/><Relationship Id="rId127" Type="http://schemas.openxmlformats.org/officeDocument/2006/relationships/hyperlink" Target="http://regionalcentrebangkok.undp.or.th/practices/governance/ripp/docs/FINAL%20Background%20paper.pdf" TargetMode="External"/><Relationship Id="rId10" Type="http://schemas.openxmlformats.org/officeDocument/2006/relationships/hyperlink" Target="http://arcticcircle.uconn.edu/SEEJ/Russia/deb.html" TargetMode="External"/><Relationship Id="rId31" Type="http://schemas.openxmlformats.org/officeDocument/2006/relationships/hyperlink" Target="http://www.emaproject.com/north_article.html?q=%D0%9A%D0%BE%D1%80%D0%B5%D0%BD%D0%BD%D1%8B%D0%B5%20%D0%BC%D0%B0%D0%BB%D0%BE%D1%87%D0%B8%D1%81%D0%BB%D0%B5%D0%BD%D0%BD%D1%8B%D0%B5%20%D0%BD%D0%B0%D1%80%D0%BE%D0%B4%D1%8B%20%D0%A1%D0%B5%D0%B2%D0%B5%D1%80%D0%B0" TargetMode="External"/><Relationship Id="rId52" Type="http://schemas.openxmlformats.org/officeDocument/2006/relationships/hyperlink" Target="http://www.udhr.org/history/question.htm" TargetMode="External"/><Relationship Id="rId73" Type="http://schemas.openxmlformats.org/officeDocument/2006/relationships/hyperlink" Target="http://www.iilj.org/aboutus/documents/IndigenousPeoplesinInternationalLaw.pdf" TargetMode="External"/><Relationship Id="rId94" Type="http://schemas.openxmlformats.org/officeDocument/2006/relationships/hyperlink" Target="http://www.jlp.bham.ac.uk/volumes/45/sillanpaa-art.htm" TargetMode="External"/><Relationship Id="rId148" Type="http://schemas.openxmlformats.org/officeDocument/2006/relationships/hyperlink" Target="http://www.sakhalinenergy.com/en/documents/doc_lender_soc_4.pdf" TargetMode="External"/><Relationship Id="rId169" Type="http://schemas.openxmlformats.org/officeDocument/2006/relationships/hyperlink" Target="http://www.un.org/esa/socdev/unpfii/documents/2012/News%20and%20Media/EN%20Fact%20Sheet_Europe%20Russia%20Asia.pdf" TargetMode="External"/><Relationship Id="rId4" Type="http://schemas.openxmlformats.org/officeDocument/2006/relationships/hyperlink" Target="http://www.aedh.eu/-International-conventions-.html" TargetMode="External"/><Relationship Id="rId180" Type="http://schemas.openxmlformats.org/officeDocument/2006/relationships/hyperlink" Target="http://www.ohchr.org/Documents/Publications/newCoreTreatiesen.pdf" TargetMode="External"/><Relationship Id="rId215" Type="http://schemas.openxmlformats.org/officeDocument/2006/relationships/hyperlink" Target="https://circle.ubc.ca/handle/2429/37777" TargetMode="External"/><Relationship Id="rId236" Type="http://schemas.openxmlformats.org/officeDocument/2006/relationships/hyperlink" Target="http://en.wikipedia.org/wiki/Convention_on_the_Elimination_of_All_Forms_of_Racial_Discrimination" TargetMode="External"/><Relationship Id="rId257" Type="http://schemas.openxmlformats.org/officeDocument/2006/relationships/hyperlink" Target="http://www.yunet-magadan.ru/index.php?option=com_content&amp;view=frontpage&amp;Itemid=1" TargetMode="External"/><Relationship Id="rId42" Type="http://schemas.openxmlformats.org/officeDocument/2006/relationships/hyperlink" Target="http://www.ebrd.com/downloads/research/transition/assessments/russia.pdf" TargetMode="External"/><Relationship Id="rId84" Type="http://schemas.openxmlformats.org/officeDocument/2006/relationships/hyperlink" Target="http://www.iwgia.org/news/search-news?news_id=159" TargetMode="External"/><Relationship Id="rId138" Type="http://schemas.openxmlformats.org/officeDocument/2006/relationships/hyperlink" Target="http://www.raipon.info/home/aktualno/26-2009-04-03-17-37-48/2012-aleksandr-matveev-nelzja-lomat-tradicii-korennyh-narodov.html" TargetMode="External"/><Relationship Id="rId191" Type="http://schemas.openxmlformats.org/officeDocument/2006/relationships/hyperlink" Target="http://www.undp.ru/index.php?iso=RU&amp;lid=1&amp;cmd=programs&amp;id=201" TargetMode="External"/><Relationship Id="rId205" Type="http://schemas.openxmlformats.org/officeDocument/2006/relationships/hyperlink" Target="http://www2.ohchr.org/english/law/cerd.htm" TargetMode="External"/><Relationship Id="rId247" Type="http://schemas.openxmlformats.org/officeDocument/2006/relationships/hyperlink" Target="http://siteresources.worldbank.org/EXTINDPEOPLE/Resources/407801-1271860301656/Chapter_1_Introduction.pdf" TargetMode="External"/><Relationship Id="rId107" Type="http://schemas.openxmlformats.org/officeDocument/2006/relationships/hyperlink" Target="http://journal.iea.ras.ru/archive/2000s/2008/Sokolovskiy_%202008_4.pdf" TargetMode="External"/><Relationship Id="rId11" Type="http://schemas.openxmlformats.org/officeDocument/2006/relationships/hyperlink" Target="http://arcticcircle.uconn.edu/NatResources/Policy/introduction.html" TargetMode="External"/><Relationship Id="rId53" Type="http://schemas.openxmlformats.org/officeDocument/2006/relationships/hyperlink" Target="http://www.friends-partners.org/partners/fplegal/research/tutorial.htm" TargetMode="External"/><Relationship Id="rId149" Type="http://schemas.openxmlformats.org/officeDocument/2006/relationships/hyperlink" Target="http://www.spri.cam.ac.uk/events/russianoil/presentations/murashko.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8"/>
  <sheetViews>
    <sheetView tabSelected="1" zoomScale="80" zoomScaleNormal="80" workbookViewId="0">
      <pane ySplit="2" topLeftCell="A3" activePane="bottomLeft" state="frozen"/>
      <selection pane="bottomLeft"/>
    </sheetView>
  </sheetViews>
  <sheetFormatPr defaultColWidth="14.42578125" defaultRowHeight="15" x14ac:dyDescent="0.25"/>
  <cols>
    <col min="1" max="1" width="11.5703125" style="62" customWidth="1"/>
    <col min="2" max="2" width="19.28515625" style="62" customWidth="1"/>
    <col min="3" max="3" width="27.5703125" style="62" customWidth="1"/>
    <col min="4" max="4" width="17.7109375" style="62" customWidth="1"/>
    <col min="5" max="5" width="31.7109375" style="62" customWidth="1"/>
    <col min="6" max="7" width="11.28515625" style="62" customWidth="1"/>
    <col min="8" max="8" width="16.28515625" style="62" customWidth="1"/>
    <col min="9" max="9" width="31.42578125" style="62" customWidth="1"/>
    <col min="10" max="11" width="80.140625" style="62" customWidth="1"/>
    <col min="12" max="12" width="22.42578125" style="62" customWidth="1"/>
    <col min="13" max="13" width="94.42578125" style="62" customWidth="1"/>
    <col min="14" max="15" width="80.140625" style="62" customWidth="1"/>
    <col min="16" max="17" width="35.85546875" style="62" customWidth="1"/>
    <col min="18" max="19" width="80.140625" style="62" customWidth="1"/>
    <col min="20" max="16384" width="14.42578125" style="62"/>
  </cols>
  <sheetData>
    <row r="1" spans="1:19" x14ac:dyDescent="0.25">
      <c r="A1" s="136"/>
      <c r="B1" s="136"/>
      <c r="C1" s="136"/>
      <c r="D1" s="136"/>
      <c r="E1" s="136"/>
      <c r="F1" s="136"/>
      <c r="G1" s="136"/>
      <c r="H1" s="136"/>
      <c r="I1" s="136"/>
      <c r="J1" s="136"/>
      <c r="K1" s="136"/>
      <c r="L1" s="136"/>
      <c r="M1" s="136"/>
      <c r="N1" s="136"/>
      <c r="O1" s="136"/>
      <c r="P1" s="136"/>
      <c r="Q1" s="136"/>
      <c r="R1" s="136"/>
      <c r="S1" s="136"/>
    </row>
    <row r="2" spans="1:19" x14ac:dyDescent="0.25">
      <c r="A2" s="136"/>
      <c r="B2" s="74" t="s">
        <v>4</v>
      </c>
      <c r="C2" s="74" t="s">
        <v>7</v>
      </c>
      <c r="D2" s="74" t="s">
        <v>8</v>
      </c>
      <c r="E2" s="74"/>
      <c r="F2" s="74" t="s">
        <v>10</v>
      </c>
      <c r="G2" s="74" t="s">
        <v>11</v>
      </c>
      <c r="H2" s="74" t="s">
        <v>12</v>
      </c>
      <c r="I2" s="74" t="s">
        <v>13</v>
      </c>
      <c r="J2" s="74" t="s">
        <v>14</v>
      </c>
      <c r="K2" s="74" t="s">
        <v>15</v>
      </c>
      <c r="L2" s="74" t="s">
        <v>16</v>
      </c>
      <c r="M2" s="74" t="s">
        <v>17</v>
      </c>
      <c r="N2" s="74" t="s">
        <v>18</v>
      </c>
      <c r="O2" s="74" t="s">
        <v>19</v>
      </c>
      <c r="P2" s="74" t="s">
        <v>20</v>
      </c>
      <c r="Q2" s="74" t="s">
        <v>21</v>
      </c>
      <c r="R2" s="74" t="s">
        <v>22</v>
      </c>
      <c r="S2" s="74" t="s">
        <v>23</v>
      </c>
    </row>
    <row r="3" spans="1:19" ht="180" x14ac:dyDescent="0.25">
      <c r="A3" s="136"/>
      <c r="B3" s="47" t="s">
        <v>24</v>
      </c>
      <c r="C3" s="91" t="s">
        <v>25</v>
      </c>
      <c r="D3" s="47"/>
      <c r="E3" s="47"/>
      <c r="F3" s="47"/>
      <c r="G3" s="47">
        <v>1950</v>
      </c>
      <c r="H3" s="52" t="s">
        <v>38</v>
      </c>
      <c r="I3" s="47"/>
      <c r="J3" s="47" t="s">
        <v>39</v>
      </c>
      <c r="K3" s="47" t="s">
        <v>40</v>
      </c>
      <c r="L3" s="136"/>
      <c r="M3" s="47" t="s">
        <v>41</v>
      </c>
      <c r="N3" s="91" t="s">
        <v>42</v>
      </c>
      <c r="O3" s="47" t="s">
        <v>43</v>
      </c>
      <c r="P3" s="47" t="s">
        <v>44</v>
      </c>
      <c r="Q3" s="136"/>
      <c r="R3" s="47" t="s">
        <v>47</v>
      </c>
      <c r="S3" s="136"/>
    </row>
    <row r="4" spans="1:19" ht="135" x14ac:dyDescent="0.25">
      <c r="A4" s="136"/>
      <c r="B4" s="47" t="s">
        <v>24</v>
      </c>
      <c r="C4" s="61"/>
      <c r="D4" s="47"/>
      <c r="E4" s="47"/>
      <c r="F4" s="47"/>
      <c r="G4" s="47">
        <v>1995</v>
      </c>
      <c r="H4" s="52">
        <v>34731</v>
      </c>
      <c r="I4" s="47"/>
      <c r="J4" s="47" t="s">
        <v>63</v>
      </c>
      <c r="K4" s="47" t="s">
        <v>64</v>
      </c>
      <c r="L4" s="136"/>
      <c r="M4" s="47" t="s">
        <v>66</v>
      </c>
      <c r="N4" s="91"/>
      <c r="O4" s="47" t="s">
        <v>70</v>
      </c>
      <c r="P4" s="124" t="str">
        <f>HYPERLINK("http://www.coe.ru/doc/JP_minorities/Doc-s%20in%20Russian/FCNM.php","http://www.coe.ru/doc/JP_minorities/Doc-s%20in%20Russian/FCNM.php")</f>
        <v>http://www.coe.ru/doc/JP_minorities/Doc-s%20in%20Russian/FCNM.php</v>
      </c>
      <c r="Q4" s="136"/>
      <c r="R4" s="136"/>
      <c r="S4" s="136"/>
    </row>
    <row r="5" spans="1:19" ht="45" x14ac:dyDescent="0.25">
      <c r="A5" s="136"/>
      <c r="B5" s="47" t="s">
        <v>24</v>
      </c>
      <c r="C5" s="61"/>
      <c r="D5" s="47"/>
      <c r="E5" s="47"/>
      <c r="F5" s="47"/>
      <c r="G5" s="47">
        <v>2007</v>
      </c>
      <c r="H5" s="52">
        <v>39204</v>
      </c>
      <c r="I5" s="47"/>
      <c r="J5" s="125" t="s">
        <v>89</v>
      </c>
      <c r="K5" s="47" t="s">
        <v>98</v>
      </c>
      <c r="L5" s="91" t="s">
        <v>99</v>
      </c>
      <c r="M5" s="136"/>
      <c r="N5" s="91" t="s">
        <v>100</v>
      </c>
      <c r="O5" s="47" t="s">
        <v>101</v>
      </c>
      <c r="P5" s="124" t="str">
        <f>HYPERLINK("https://wcd.coe.int/ViewDoc.jsp?id=1126345&amp;Site=CM","https://wcd.coe.int/ViewDoc.jsp?id=1126345&amp;Site=CM")</f>
        <v>https://wcd.coe.int/ViewDoc.jsp?id=1126345&amp;Site=CM</v>
      </c>
      <c r="Q5" s="136"/>
      <c r="R5" s="136"/>
      <c r="S5" s="47" t="s">
        <v>105</v>
      </c>
    </row>
    <row r="6" spans="1:19" ht="60" x14ac:dyDescent="0.25">
      <c r="A6" s="136"/>
      <c r="B6" s="47" t="s">
        <v>24</v>
      </c>
      <c r="C6" s="91" t="s">
        <v>106</v>
      </c>
      <c r="D6" s="47"/>
      <c r="E6" s="47"/>
      <c r="F6" s="47"/>
      <c r="G6" s="47">
        <v>2008</v>
      </c>
      <c r="H6" s="136"/>
      <c r="I6" s="136"/>
      <c r="J6" s="47" t="s">
        <v>107</v>
      </c>
      <c r="K6" s="136"/>
      <c r="L6" s="91" t="s">
        <v>108</v>
      </c>
      <c r="M6" s="136"/>
      <c r="N6" s="91"/>
      <c r="O6" s="47" t="s">
        <v>101</v>
      </c>
      <c r="P6" s="136"/>
      <c r="Q6" s="136"/>
      <c r="R6" s="136"/>
      <c r="S6" s="136"/>
    </row>
    <row r="7" spans="1:19" ht="180" x14ac:dyDescent="0.25">
      <c r="A7" s="136"/>
      <c r="B7" s="47" t="s">
        <v>109</v>
      </c>
      <c r="C7" s="47" t="s">
        <v>110</v>
      </c>
      <c r="D7" s="47"/>
      <c r="E7" s="47"/>
      <c r="F7" s="47"/>
      <c r="G7" s="47">
        <v>1930</v>
      </c>
      <c r="H7" s="52" t="s">
        <v>111</v>
      </c>
      <c r="I7" s="47"/>
      <c r="J7" s="47" t="s">
        <v>112</v>
      </c>
      <c r="K7" s="47" t="s">
        <v>113</v>
      </c>
      <c r="L7" s="47" t="s">
        <v>114</v>
      </c>
      <c r="M7" s="47" t="s">
        <v>115</v>
      </c>
      <c r="N7" s="91" t="s">
        <v>120</v>
      </c>
      <c r="O7" s="47" t="s">
        <v>121</v>
      </c>
      <c r="P7" s="124" t="str">
        <f>HYPERLINK("http://www.ilo.org/dyn/normlex/en/f?p=NORMLEXPUB:12100:0::NO:12100:P12100_INSTRUMENT_ID:312174:NO","http://www.ilo.org/dyn/normlex/en/f?p=NORMLEXPUB:12100:0::NO:12100:P12100_INSTRUMENT_ID:312174:NO")</f>
        <v>http://www.ilo.org/dyn/normlex/en/f?p=NORMLEXPUB:12100:0::NO:12100:P12100_INSTRUMENT_ID:312174:NO</v>
      </c>
      <c r="Q7" s="136"/>
      <c r="R7" s="47" t="s">
        <v>47</v>
      </c>
      <c r="S7" s="47" t="s">
        <v>122</v>
      </c>
    </row>
    <row r="8" spans="1:19" ht="165" x14ac:dyDescent="0.25">
      <c r="A8" s="136"/>
      <c r="B8" s="47" t="s">
        <v>109</v>
      </c>
      <c r="C8" s="47" t="s">
        <v>110</v>
      </c>
      <c r="D8" s="47"/>
      <c r="E8" s="47"/>
      <c r="F8" s="47"/>
      <c r="G8" s="47">
        <v>1958</v>
      </c>
      <c r="H8" s="52" t="s">
        <v>123</v>
      </c>
      <c r="I8" s="47"/>
      <c r="J8" s="47" t="s">
        <v>124</v>
      </c>
      <c r="K8" s="47" t="s">
        <v>126</v>
      </c>
      <c r="L8" s="47" t="s">
        <v>127</v>
      </c>
      <c r="M8" s="47" t="s">
        <v>128</v>
      </c>
      <c r="N8" s="91" t="s">
        <v>129</v>
      </c>
      <c r="O8" s="47" t="s">
        <v>130</v>
      </c>
      <c r="P8" s="124" t="str">
        <f>HYPERLINK("http://www.ilo.org/dyn/normlex/en/f?p=NORMLEXPUB:12100:0::NO:12100:P12100_INSTRUMENT_ID:312256:NO","http://www.ilo.org/dyn/normlex/en/f?p=NORMLEXPUB:12100:0::NO:12100:P12100_INSTRUMENT_ID:312256:NO")</f>
        <v>http://www.ilo.org/dyn/normlex/en/f?p=NORMLEXPUB:12100:0::NO:12100:P12100_INSTRUMENT_ID:312256:NO</v>
      </c>
      <c r="Q8" s="136"/>
      <c r="R8" s="47" t="s">
        <v>47</v>
      </c>
      <c r="S8" s="47" t="s">
        <v>139</v>
      </c>
    </row>
    <row r="9" spans="1:19" ht="300" x14ac:dyDescent="0.25">
      <c r="A9" s="136"/>
      <c r="B9" s="47" t="s">
        <v>109</v>
      </c>
      <c r="C9" s="47" t="s">
        <v>110</v>
      </c>
      <c r="D9" s="47"/>
      <c r="E9" s="47"/>
      <c r="F9" s="47"/>
      <c r="G9" s="47">
        <v>1973</v>
      </c>
      <c r="H9" s="52">
        <v>26841</v>
      </c>
      <c r="I9" s="47"/>
      <c r="J9" s="47" t="s">
        <v>144</v>
      </c>
      <c r="K9" s="47" t="s">
        <v>147</v>
      </c>
      <c r="L9" s="47" t="s">
        <v>149</v>
      </c>
      <c r="M9" s="47" t="s">
        <v>157</v>
      </c>
      <c r="N9" s="91" t="s">
        <v>173</v>
      </c>
      <c r="O9" s="47" t="s">
        <v>176</v>
      </c>
      <c r="P9" s="124" t="str">
        <f>HYPERLINK("http://www.ilo.org/dyn/normlex/en/f?p=1000:12100:0::NO::P12100_INSTRUMENT_ID:312283","http://www.ilo.org/dyn/normlex/en/f?p=1000:12100:0::NO::P12100_INSTRUMENT_ID:312283")</f>
        <v>http://www.ilo.org/dyn/normlex/en/f?p=1000:12100:0::NO::P12100_INSTRUMENT_ID:312283</v>
      </c>
      <c r="Q9" s="124" t="str">
        <f>HYPERLINK("http://www.ilo.org/public/russian/region/eurpro/moscow/areas/ipec/conv.htm","http://www.ilo.org/public/russian/region/eurpro/moscow/areas/ipec/conv.htm")</f>
        <v>http://www.ilo.org/public/russian/region/eurpro/moscow/areas/ipec/conv.htm</v>
      </c>
      <c r="R9" s="47" t="s">
        <v>47</v>
      </c>
      <c r="S9" s="47" t="s">
        <v>183</v>
      </c>
    </row>
    <row r="10" spans="1:19" ht="409.5" x14ac:dyDescent="0.25">
      <c r="A10" s="136"/>
      <c r="B10" s="47" t="s">
        <v>109</v>
      </c>
      <c r="C10" s="125"/>
      <c r="D10" s="47"/>
      <c r="E10" s="47"/>
      <c r="F10" s="47"/>
      <c r="G10" s="47">
        <v>1989</v>
      </c>
      <c r="H10" s="52">
        <v>32686</v>
      </c>
      <c r="I10" s="47"/>
      <c r="J10" s="47" t="s">
        <v>210</v>
      </c>
      <c r="K10" s="47" t="s">
        <v>213</v>
      </c>
      <c r="L10" s="47" t="s">
        <v>215</v>
      </c>
      <c r="M10" s="47" t="s">
        <v>221</v>
      </c>
      <c r="N10" s="61" t="s">
        <v>248</v>
      </c>
      <c r="O10" s="47" t="s">
        <v>283</v>
      </c>
      <c r="P10" s="124" t="str">
        <f>HYPERLINK("http://www.ilo.org/dyn/normlex/en/f?p=1000:12100:0::NO::P12100_INSTRUMENT_ID:312314","http://www.ilo.org/dyn/normlex/en/f?p=1000:12100:0::NO::P12100_INSTRUMENT_ID:312314")</f>
        <v>http://www.ilo.org/dyn/normlex/en/f?p=1000:12100:0::NO::P12100_INSTRUMENT_ID:312314</v>
      </c>
      <c r="Q10" s="124" t="str">
        <f>HYPERLINK("http://www.ilo.org/wcmsp5/groups/public/---ed_norm/---normes/documents/publication/wcms_100897.pdf","http://www.ilo.org/wcmsp5/groups/public/---ed_norm/---normes/documents/publication/wcms_100897.pdf")</f>
        <v>http://www.ilo.org/wcmsp5/groups/public/---ed_norm/---normes/documents/publication/wcms_100897.pdf</v>
      </c>
      <c r="R10" s="47" t="s">
        <v>308</v>
      </c>
      <c r="S10" s="47" t="s">
        <v>145</v>
      </c>
    </row>
    <row r="11" spans="1:19" ht="409.5" x14ac:dyDescent="0.25">
      <c r="A11" s="136"/>
      <c r="B11" s="47" t="s">
        <v>109</v>
      </c>
      <c r="C11" s="47" t="s">
        <v>110</v>
      </c>
      <c r="D11" s="47"/>
      <c r="E11" s="47"/>
      <c r="F11" s="47"/>
      <c r="G11" s="47">
        <v>1999</v>
      </c>
      <c r="H11" s="52">
        <v>36328</v>
      </c>
      <c r="I11" s="47"/>
      <c r="J11" s="47" t="s">
        <v>323</v>
      </c>
      <c r="K11" s="47" t="s">
        <v>329</v>
      </c>
      <c r="L11" s="47" t="s">
        <v>332</v>
      </c>
      <c r="M11" s="47" t="s">
        <v>341</v>
      </c>
      <c r="N11" s="47" t="s">
        <v>346</v>
      </c>
      <c r="O11" s="47" t="s">
        <v>349</v>
      </c>
      <c r="P11" s="124" t="str">
        <f>HYPERLINK("http://www.ilo.org/dyn/normlex/en/f?p=1000:12100:0::NO::P12100_INSTRUMENT_ID:312327","http://www.ilo.org/dyn/normlex/en/f?p=1000:12100:0::NO::P12100_INSTRUMENT_ID:312327")</f>
        <v>http://www.ilo.org/dyn/normlex/en/f?p=1000:12100:0::NO::P12100_INSTRUMENT_ID:312327</v>
      </c>
      <c r="Q11" s="124" t="str">
        <f>HYPERLINK("http://www.un.org/ru/documents/decl_conv/conventions/convention182.shtml","http://www.un.org/ru/documents/decl_conv/conventions/convention182.shtml")</f>
        <v>http://www.un.org/ru/documents/decl_conv/conventions/convention182.shtml</v>
      </c>
      <c r="R11" s="47" t="s">
        <v>47</v>
      </c>
      <c r="S11" s="47" t="s">
        <v>361</v>
      </c>
    </row>
    <row r="12" spans="1:19" ht="90" x14ac:dyDescent="0.25">
      <c r="A12" s="136"/>
      <c r="B12" s="47" t="s">
        <v>363</v>
      </c>
      <c r="C12" s="125"/>
      <c r="D12" s="47"/>
      <c r="E12" s="47"/>
      <c r="F12" s="47"/>
      <c r="G12" s="47">
        <v>1948</v>
      </c>
      <c r="H12" s="52" t="s">
        <v>365</v>
      </c>
      <c r="I12" s="47"/>
      <c r="J12" s="47" t="s">
        <v>367</v>
      </c>
      <c r="K12" s="47" t="s">
        <v>369</v>
      </c>
      <c r="L12" s="136"/>
      <c r="M12" s="47" t="s">
        <v>370</v>
      </c>
      <c r="N12" s="91" t="s">
        <v>374</v>
      </c>
      <c r="O12" s="47" t="s">
        <v>377</v>
      </c>
      <c r="P12" s="136"/>
      <c r="Q12" s="124" t="str">
        <f>HYPERLINK("http://www.un.org/ru/documents/decl_conv/conventions/genocide.shtml","http://www.un.org/ru/documents/decl_conv/conventions/genocide.shtml")</f>
        <v>http://www.un.org/ru/documents/decl_conv/conventions/genocide.shtml</v>
      </c>
      <c r="R12" s="47" t="s">
        <v>47</v>
      </c>
      <c r="S12" s="47" t="s">
        <v>399</v>
      </c>
    </row>
    <row r="13" spans="1:19" ht="210" x14ac:dyDescent="0.25">
      <c r="A13" s="136"/>
      <c r="B13" s="47" t="s">
        <v>363</v>
      </c>
      <c r="C13" s="47" t="s">
        <v>404</v>
      </c>
      <c r="D13" s="47"/>
      <c r="E13" s="47"/>
      <c r="F13" s="47"/>
      <c r="G13" s="47">
        <v>1948</v>
      </c>
      <c r="H13" s="52" t="s">
        <v>410</v>
      </c>
      <c r="I13" s="47"/>
      <c r="J13" s="47" t="s">
        <v>411</v>
      </c>
      <c r="K13" s="47" t="s">
        <v>415</v>
      </c>
      <c r="L13" s="136"/>
      <c r="M13" s="47" t="s">
        <v>427</v>
      </c>
      <c r="N13" s="91" t="s">
        <v>431</v>
      </c>
      <c r="O13" s="47" t="s">
        <v>101</v>
      </c>
      <c r="P13" s="136"/>
      <c r="Q13" s="124" t="str">
        <f>HYPERLINK("http://www.un.org/ru/documents/decl_conv/declarations/declhr.shtml","http://www.un.org/ru/documents/decl_conv/declarations/declhr.shtml")</f>
        <v>http://www.un.org/ru/documents/decl_conv/declarations/declhr.shtml</v>
      </c>
      <c r="R13" s="47" t="s">
        <v>448</v>
      </c>
      <c r="S13" s="47" t="s">
        <v>145</v>
      </c>
    </row>
    <row r="14" spans="1:19" ht="120" x14ac:dyDescent="0.25">
      <c r="A14" s="136"/>
      <c r="B14" s="47" t="s">
        <v>363</v>
      </c>
      <c r="C14" s="47" t="s">
        <v>449</v>
      </c>
      <c r="D14" s="47"/>
      <c r="E14" s="47"/>
      <c r="F14" s="47"/>
      <c r="G14" s="47">
        <v>1966</v>
      </c>
      <c r="H14" s="52" t="s">
        <v>454</v>
      </c>
      <c r="I14" s="47"/>
      <c r="J14" s="47" t="s">
        <v>458</v>
      </c>
      <c r="K14" s="47" t="s">
        <v>461</v>
      </c>
      <c r="L14" s="91" t="s">
        <v>462</v>
      </c>
      <c r="M14" s="91" t="s">
        <v>464</v>
      </c>
      <c r="N14" s="91" t="s">
        <v>467</v>
      </c>
      <c r="O14" s="47" t="s">
        <v>101</v>
      </c>
      <c r="P14" s="47" t="s">
        <v>469</v>
      </c>
      <c r="Q14" s="124" t="str">
        <f>HYPERLINK("http://www.un.org/ru/documents/decl_conv/conventions/raceconv.shtml","http://www.un.org/ru/documents/decl_conv/conventions/raceconv.shtml")</f>
        <v>http://www.un.org/ru/documents/decl_conv/conventions/raceconv.shtml</v>
      </c>
      <c r="R14" s="47" t="s">
        <v>47</v>
      </c>
      <c r="S14" s="47" t="s">
        <v>472</v>
      </c>
    </row>
    <row r="15" spans="1:19" ht="135" x14ac:dyDescent="0.25">
      <c r="A15" s="136"/>
      <c r="B15" s="47" t="s">
        <v>363</v>
      </c>
      <c r="C15" s="47" t="s">
        <v>404</v>
      </c>
      <c r="D15" s="47"/>
      <c r="E15" s="47"/>
      <c r="F15" s="47"/>
      <c r="G15" s="47">
        <v>1966</v>
      </c>
      <c r="H15" s="52" t="s">
        <v>482</v>
      </c>
      <c r="I15" s="47"/>
      <c r="J15" s="47" t="s">
        <v>485</v>
      </c>
      <c r="K15" s="47" t="s">
        <v>489</v>
      </c>
      <c r="L15" s="91" t="s">
        <v>492</v>
      </c>
      <c r="M15" s="91" t="s">
        <v>515</v>
      </c>
      <c r="N15" s="47" t="s">
        <v>517</v>
      </c>
      <c r="O15" s="47" t="s">
        <v>101</v>
      </c>
      <c r="P15" s="47" t="s">
        <v>518</v>
      </c>
      <c r="Q15" s="47" t="s">
        <v>519</v>
      </c>
      <c r="R15" s="47" t="s">
        <v>47</v>
      </c>
      <c r="S15" s="47" t="s">
        <v>520</v>
      </c>
    </row>
    <row r="16" spans="1:19" ht="30" x14ac:dyDescent="0.25">
      <c r="A16" s="136"/>
      <c r="B16" s="47" t="s">
        <v>363</v>
      </c>
      <c r="C16" s="136"/>
      <c r="D16" s="136"/>
      <c r="E16" s="136"/>
      <c r="F16" s="136"/>
      <c r="G16" s="47">
        <v>1966</v>
      </c>
      <c r="H16" s="136"/>
      <c r="I16" s="136"/>
      <c r="J16" s="47" t="s">
        <v>523</v>
      </c>
      <c r="K16" s="136"/>
      <c r="L16" s="136"/>
      <c r="M16" s="136"/>
      <c r="N16" s="136"/>
      <c r="O16" s="47" t="s">
        <v>101</v>
      </c>
      <c r="P16" s="136"/>
      <c r="Q16" s="136"/>
      <c r="R16" s="47" t="s">
        <v>47</v>
      </c>
      <c r="S16" s="57" t="s">
        <v>528</v>
      </c>
    </row>
    <row r="17" spans="1:19" ht="105" x14ac:dyDescent="0.25">
      <c r="A17" s="136"/>
      <c r="B17" s="47" t="s">
        <v>363</v>
      </c>
      <c r="C17" s="47" t="s">
        <v>404</v>
      </c>
      <c r="D17" s="47"/>
      <c r="E17" s="47"/>
      <c r="F17" s="47"/>
      <c r="G17" s="47">
        <v>1968</v>
      </c>
      <c r="H17" s="52" t="s">
        <v>601</v>
      </c>
      <c r="I17" s="47"/>
      <c r="J17" s="47" t="s">
        <v>605</v>
      </c>
      <c r="K17" s="47" t="s">
        <v>607</v>
      </c>
      <c r="L17" s="47" t="s">
        <v>609</v>
      </c>
      <c r="M17" s="47" t="s">
        <v>613</v>
      </c>
      <c r="N17" s="136"/>
      <c r="O17" s="47" t="s">
        <v>101</v>
      </c>
      <c r="P17" s="136"/>
      <c r="Q17" s="124" t="str">
        <f>HYPERLINK("http://www.un.org/ru/documents/decl_conv/conventions/warcrimes_limit.shtml","http://www.un.org/ru/documents/decl_conv/conventions/warcrimes_limit.shtml")</f>
        <v>http://www.un.org/ru/documents/decl_conv/conventions/warcrimes_limit.shtml</v>
      </c>
      <c r="R17" s="47" t="s">
        <v>47</v>
      </c>
      <c r="S17" s="47" t="s">
        <v>622</v>
      </c>
    </row>
    <row r="18" spans="1:19" ht="75" x14ac:dyDescent="0.25">
      <c r="A18" s="136"/>
      <c r="B18" s="47" t="s">
        <v>363</v>
      </c>
      <c r="C18" s="47" t="s">
        <v>404</v>
      </c>
      <c r="D18" s="47"/>
      <c r="E18" s="47"/>
      <c r="F18" s="47"/>
      <c r="G18" s="47">
        <v>1973</v>
      </c>
      <c r="H18" s="52">
        <v>26998</v>
      </c>
      <c r="I18" s="47"/>
      <c r="J18" s="47" t="s">
        <v>631</v>
      </c>
      <c r="K18" s="47" t="s">
        <v>638</v>
      </c>
      <c r="L18" s="61" t="s">
        <v>680</v>
      </c>
      <c r="M18" s="136"/>
      <c r="N18" s="136"/>
      <c r="O18" s="47" t="s">
        <v>101</v>
      </c>
      <c r="P18" s="136"/>
      <c r="Q18" s="124" t="str">
        <f>HYPERLINK("http://www.un.org/ru/documents/decl_conv/conventions/apartheid1973.shtml","http://www.un.org/ru/documents/decl_conv/conventions/apartheid1973.shtml")</f>
        <v>http://www.un.org/ru/documents/decl_conv/conventions/apartheid1973.shtml</v>
      </c>
      <c r="R18" s="47" t="s">
        <v>47</v>
      </c>
      <c r="S18" s="47" t="s">
        <v>693</v>
      </c>
    </row>
    <row r="19" spans="1:19" ht="315" x14ac:dyDescent="0.25">
      <c r="A19" s="136"/>
      <c r="B19" s="47" t="s">
        <v>363</v>
      </c>
      <c r="C19" s="47" t="s">
        <v>404</v>
      </c>
      <c r="D19" s="47"/>
      <c r="E19" s="47"/>
      <c r="F19" s="47"/>
      <c r="G19" s="47">
        <v>1979</v>
      </c>
      <c r="H19" s="52">
        <v>29207</v>
      </c>
      <c r="I19" s="47"/>
      <c r="J19" s="47" t="s">
        <v>704</v>
      </c>
      <c r="K19" s="47" t="s">
        <v>707</v>
      </c>
      <c r="L19" s="47" t="s">
        <v>709</v>
      </c>
      <c r="M19" s="61" t="s">
        <v>731</v>
      </c>
      <c r="N19" s="136"/>
      <c r="O19" s="47" t="s">
        <v>733</v>
      </c>
      <c r="P19" s="124" t="str">
        <f>HYPERLINK("http://treaties.un.org/Pages/ViewDetails.aspx?src=TREATY&amp;mtdsg_no=IV-8&amp;chapter=4&amp;lang=en","http://treaties.un.org/Pages/ViewDetails.aspx?src=TREATY&amp;mtdsg_no=IV-8&amp;chapter=4&amp;lang=en")</f>
        <v>http://treaties.un.org/Pages/ViewDetails.aspx?src=TREATY&amp;mtdsg_no=IV-8&amp;chapter=4&amp;lang=en</v>
      </c>
      <c r="Q19" s="124" t="str">
        <f>HYPERLINK("http://www.un.org/ru/documents/decl_conv/conventions/cedaw.shtml","http://www.un.org/ru/documents/decl_conv/conventions/cedaw.shtml")</f>
        <v>http://www.un.org/ru/documents/decl_conv/conventions/cedaw.shtml</v>
      </c>
      <c r="R19" s="47" t="s">
        <v>47</v>
      </c>
      <c r="S19" s="47" t="s">
        <v>743</v>
      </c>
    </row>
    <row r="20" spans="1:19" ht="405" x14ac:dyDescent="0.25">
      <c r="A20" s="136"/>
      <c r="B20" s="47" t="s">
        <v>363</v>
      </c>
      <c r="C20" s="136"/>
      <c r="D20" s="136"/>
      <c r="E20" s="136"/>
      <c r="F20" s="136"/>
      <c r="G20" s="47">
        <v>1984</v>
      </c>
      <c r="H20" s="52">
        <v>31026</v>
      </c>
      <c r="I20" s="47"/>
      <c r="J20" s="47" t="s">
        <v>744</v>
      </c>
      <c r="K20" s="47" t="s">
        <v>747</v>
      </c>
      <c r="L20" s="47" t="s">
        <v>749</v>
      </c>
      <c r="M20" s="47" t="s">
        <v>756</v>
      </c>
      <c r="N20" s="136"/>
      <c r="O20" s="47" t="s">
        <v>763</v>
      </c>
      <c r="P20" s="124" t="str">
        <f>HYPERLINK("http://treaties.un.org/Pages/ViewDetails.aspx?src=TREATY&amp;mtdsg_no=IV-9&amp;chapter=4&amp;lang=en","http://treaties.un.org/Pages/ViewDetails.aspx?src=TREATY&amp;mtdsg_no=IV-9&amp;chapter=4&amp;lang=en")</f>
        <v>http://treaties.un.org/Pages/ViewDetails.aspx?src=TREATY&amp;mtdsg_no=IV-9&amp;chapter=4&amp;lang=en</v>
      </c>
      <c r="Q20" s="124" t="str">
        <f>HYPERLINK("http://www.un.org/ru/documents/decl_conv/conventions/torture.shtml","http://www.un.org/ru/documents/decl_conv/conventions/torture.shtml")</f>
        <v>http://www.un.org/ru/documents/decl_conv/conventions/torture.shtml</v>
      </c>
      <c r="R20" s="47" t="s">
        <v>47</v>
      </c>
      <c r="S20" s="47" t="s">
        <v>779</v>
      </c>
    </row>
    <row r="21" spans="1:19" ht="45" x14ac:dyDescent="0.25">
      <c r="A21" s="136"/>
      <c r="B21" s="47" t="s">
        <v>363</v>
      </c>
      <c r="C21" s="47" t="s">
        <v>404</v>
      </c>
      <c r="D21" s="47"/>
      <c r="E21" s="47"/>
      <c r="F21" s="47"/>
      <c r="G21" s="47">
        <v>1985</v>
      </c>
      <c r="H21" s="52">
        <v>31391</v>
      </c>
      <c r="I21" s="47"/>
      <c r="J21" s="47" t="s">
        <v>792</v>
      </c>
      <c r="K21" s="47" t="s">
        <v>793</v>
      </c>
      <c r="L21" s="47" t="s">
        <v>794</v>
      </c>
      <c r="M21" s="136"/>
      <c r="N21" s="136"/>
      <c r="O21" s="47" t="s">
        <v>101</v>
      </c>
      <c r="P21" s="124" t="str">
        <f>HYPERLINK("http://treaties.un.org/pages/ViewDetails.aspx?src=TREATY&amp;mtdsg_no=IV-10&amp;chapter=4&amp;lang=en","http://treaties.un.org/pages/ViewDetails.aspx?src=TREATY&amp;mtdsg_no=IV-10&amp;chapter=4&amp;lang=en")</f>
        <v>http://treaties.un.org/pages/ViewDetails.aspx?src=TREATY&amp;mtdsg_no=IV-10&amp;chapter=4&amp;lang=en</v>
      </c>
      <c r="Q21" s="124" t="str">
        <f>HYPERLINK("http://www.un.org/ru/documents/decl_conv/conventions/apartheid_in_sports.shtml","http://www.un.org/ru/documents/decl_conv/conventions/apartheid_in_sports.shtml")</f>
        <v>http://www.un.org/ru/documents/decl_conv/conventions/apartheid_in_sports.shtml</v>
      </c>
      <c r="R21" s="47" t="s">
        <v>47</v>
      </c>
      <c r="S21" s="47" t="s">
        <v>807</v>
      </c>
    </row>
    <row r="22" spans="1:19" ht="270" x14ac:dyDescent="0.25">
      <c r="A22" s="136"/>
      <c r="B22" s="47" t="s">
        <v>363</v>
      </c>
      <c r="C22" s="136"/>
      <c r="D22" s="136"/>
      <c r="E22" s="136"/>
      <c r="F22" s="136"/>
      <c r="G22" s="47">
        <v>1989</v>
      </c>
      <c r="H22" s="52">
        <v>32832</v>
      </c>
      <c r="I22" s="47"/>
      <c r="J22" s="47" t="s">
        <v>815</v>
      </c>
      <c r="K22" s="47" t="s">
        <v>816</v>
      </c>
      <c r="L22" s="47" t="s">
        <v>817</v>
      </c>
      <c r="M22" s="61" t="s">
        <v>826</v>
      </c>
      <c r="N22" s="47" t="s">
        <v>831</v>
      </c>
      <c r="O22" s="47" t="s">
        <v>832</v>
      </c>
      <c r="P22" s="124" t="str">
        <f>HYPERLINK("http://treaties.un.org/pages/ViewDetails.aspx?src=TREATY&amp;mtdsg_no=IV-11&amp;chapter=4&amp;lang=en","http://treaties.un.org/pages/ViewDetails.aspx?src=TREATY&amp;mtdsg_no=IV-11&amp;chapter=4&amp;lang=en")</f>
        <v>http://treaties.un.org/pages/ViewDetails.aspx?src=TREATY&amp;mtdsg_no=IV-11&amp;chapter=4&amp;lang=en</v>
      </c>
      <c r="Q22" s="124" t="str">
        <f>HYPERLINK("http://www.un.org/ru/documents/decl_conv/conventions/childcon.shtml/","http://www.un.org/ru/documents/decl_conv/conventions/childcon.shtml/")</f>
        <v>http://www.un.org/ru/documents/decl_conv/conventions/childcon.shtml/</v>
      </c>
      <c r="R22" s="47" t="s">
        <v>47</v>
      </c>
      <c r="S22" s="47" t="s">
        <v>848</v>
      </c>
    </row>
    <row r="23" spans="1:19" ht="30" x14ac:dyDescent="0.25">
      <c r="A23" s="136"/>
      <c r="B23" s="47" t="s">
        <v>363</v>
      </c>
      <c r="C23" s="136"/>
      <c r="D23" s="136"/>
      <c r="E23" s="136"/>
      <c r="F23" s="136"/>
      <c r="G23" s="47">
        <v>1989</v>
      </c>
      <c r="H23" s="52">
        <v>32857</v>
      </c>
      <c r="I23" s="47"/>
      <c r="J23" s="47" t="s">
        <v>853</v>
      </c>
      <c r="K23" s="136"/>
      <c r="L23" s="136"/>
      <c r="M23" s="136"/>
      <c r="N23" s="136"/>
      <c r="O23" s="47" t="s">
        <v>101</v>
      </c>
      <c r="P23" s="136"/>
      <c r="Q23" s="136"/>
      <c r="R23" s="47" t="s">
        <v>308</v>
      </c>
      <c r="S23" s="136"/>
    </row>
    <row r="24" spans="1:19" ht="405" x14ac:dyDescent="0.25">
      <c r="A24" s="136"/>
      <c r="B24" s="47" t="s">
        <v>363</v>
      </c>
      <c r="C24" s="136"/>
      <c r="D24" s="136"/>
      <c r="E24" s="136"/>
      <c r="F24" s="136"/>
      <c r="G24" s="47">
        <v>1990</v>
      </c>
      <c r="H24" s="52">
        <v>33225</v>
      </c>
      <c r="I24" s="47"/>
      <c r="J24" s="47" t="s">
        <v>865</v>
      </c>
      <c r="K24" s="47" t="s">
        <v>869</v>
      </c>
      <c r="L24" s="47" t="s">
        <v>871</v>
      </c>
      <c r="M24" s="61" t="s">
        <v>886</v>
      </c>
      <c r="N24" s="136"/>
      <c r="O24" s="47" t="s">
        <v>888</v>
      </c>
      <c r="P24" s="124" t="str">
        <f>HYPERLINK("http://treaties.un.org/Pages/ViewDetails.aspx?src=TREATY&amp;mtdsg_no=IV-13&amp;chapter=4&amp;lang=en","http://treaties.un.org/Pages/ViewDetails.aspx?src=TREATY&amp;mtdsg_no=IV-13&amp;chapter=4&amp;lang=en")</f>
        <v>http://treaties.un.org/Pages/ViewDetails.aspx?src=TREATY&amp;mtdsg_no=IV-13&amp;chapter=4&amp;lang=en</v>
      </c>
      <c r="Q24" s="124" t="str">
        <f>HYPERLINK("http://www.un.org/ru/documents/decl_conv/conventions/migrant.shtml","http://www.un.org/ru/documents/decl_conv/conventions/migrant.shtml")</f>
        <v>http://www.un.org/ru/documents/decl_conv/conventions/migrant.shtml</v>
      </c>
      <c r="R24" s="47" t="s">
        <v>308</v>
      </c>
      <c r="S24" s="136"/>
    </row>
    <row r="25" spans="1:19" ht="180" x14ac:dyDescent="0.25">
      <c r="A25" s="136"/>
      <c r="B25" s="47" t="s">
        <v>363</v>
      </c>
      <c r="C25" s="47" t="s">
        <v>404</v>
      </c>
      <c r="D25" s="47"/>
      <c r="E25" s="47"/>
      <c r="F25" s="47"/>
      <c r="G25" s="47">
        <v>1992</v>
      </c>
      <c r="H25" s="136"/>
      <c r="I25" s="136"/>
      <c r="J25" s="47" t="s">
        <v>896</v>
      </c>
      <c r="K25" s="47" t="s">
        <v>900</v>
      </c>
      <c r="L25" s="47" t="s">
        <v>905</v>
      </c>
      <c r="M25" s="136"/>
      <c r="N25" s="47" t="s">
        <v>916</v>
      </c>
      <c r="O25" s="47" t="s">
        <v>101</v>
      </c>
      <c r="P25" s="47" t="s">
        <v>923</v>
      </c>
      <c r="Q25" s="136"/>
      <c r="R25" s="136"/>
      <c r="S25" s="136"/>
    </row>
    <row r="26" spans="1:19" ht="30" x14ac:dyDescent="0.25">
      <c r="A26" s="136"/>
      <c r="B26" s="47" t="s">
        <v>363</v>
      </c>
      <c r="C26" s="136"/>
      <c r="D26" s="136"/>
      <c r="E26" s="136"/>
      <c r="F26" s="136"/>
      <c r="G26" s="47">
        <v>1992</v>
      </c>
      <c r="H26" s="136"/>
      <c r="I26" s="136"/>
      <c r="J26" s="47" t="s">
        <v>934</v>
      </c>
      <c r="K26" s="136"/>
      <c r="L26" s="136"/>
      <c r="M26" s="136"/>
      <c r="N26" s="136"/>
      <c r="O26" s="47" t="s">
        <v>101</v>
      </c>
      <c r="P26" s="136"/>
      <c r="Q26" s="136"/>
      <c r="R26" s="47" t="s">
        <v>308</v>
      </c>
      <c r="S26" s="136"/>
    </row>
    <row r="27" spans="1:19" ht="30" x14ac:dyDescent="0.25">
      <c r="A27" s="136"/>
      <c r="B27" s="47" t="s">
        <v>363</v>
      </c>
      <c r="C27" s="136"/>
      <c r="D27" s="136"/>
      <c r="E27" s="136"/>
      <c r="F27" s="136"/>
      <c r="G27" s="47">
        <v>1992</v>
      </c>
      <c r="H27" s="136"/>
      <c r="I27" s="136"/>
      <c r="J27" s="47" t="s">
        <v>975</v>
      </c>
      <c r="K27" s="136"/>
      <c r="L27" s="136"/>
      <c r="M27" s="136"/>
      <c r="N27" s="136"/>
      <c r="O27" s="47" t="s">
        <v>101</v>
      </c>
      <c r="P27" s="136"/>
      <c r="Q27" s="136"/>
      <c r="R27" s="47" t="s">
        <v>308</v>
      </c>
      <c r="S27" s="136"/>
    </row>
    <row r="28" spans="1:19" ht="30" x14ac:dyDescent="0.25">
      <c r="A28" s="136"/>
      <c r="B28" s="47" t="s">
        <v>363</v>
      </c>
      <c r="C28" s="136"/>
      <c r="D28" s="136"/>
      <c r="E28" s="136"/>
      <c r="F28" s="136"/>
      <c r="G28" s="47">
        <v>1992</v>
      </c>
      <c r="H28" s="136"/>
      <c r="I28" s="136"/>
      <c r="J28" s="47" t="s">
        <v>991</v>
      </c>
      <c r="K28" s="136"/>
      <c r="L28" s="136"/>
      <c r="M28" s="136"/>
      <c r="N28" s="136"/>
      <c r="O28" s="47" t="s">
        <v>101</v>
      </c>
      <c r="P28" s="136"/>
      <c r="Q28" s="136"/>
      <c r="R28" s="47" t="s">
        <v>308</v>
      </c>
      <c r="S28" s="136"/>
    </row>
    <row r="29" spans="1:19" ht="105" x14ac:dyDescent="0.25">
      <c r="A29" s="136"/>
      <c r="B29" s="47" t="s">
        <v>363</v>
      </c>
      <c r="C29" s="136"/>
      <c r="D29" s="136"/>
      <c r="E29" s="136"/>
      <c r="F29" s="136"/>
      <c r="G29" s="47">
        <v>1992</v>
      </c>
      <c r="H29" s="136"/>
      <c r="I29" s="136"/>
      <c r="J29" s="61" t="s">
        <v>1011</v>
      </c>
      <c r="K29" s="47" t="s">
        <v>1014</v>
      </c>
      <c r="L29" s="136"/>
      <c r="M29" s="61"/>
      <c r="N29" s="47" t="s">
        <v>1019</v>
      </c>
      <c r="O29" s="47" t="s">
        <v>1021</v>
      </c>
      <c r="P29" s="47" t="s">
        <v>1026</v>
      </c>
      <c r="Q29" s="53" t="s">
        <v>1028</v>
      </c>
      <c r="R29" s="136"/>
      <c r="S29" s="136"/>
    </row>
    <row r="30" spans="1:19" ht="409.5" x14ac:dyDescent="0.25">
      <c r="A30" s="136"/>
      <c r="B30" s="47" t="s">
        <v>363</v>
      </c>
      <c r="C30" s="136"/>
      <c r="D30" s="136"/>
      <c r="E30" s="136"/>
      <c r="F30" s="136"/>
      <c r="G30" s="47">
        <v>1992</v>
      </c>
      <c r="H30" s="136"/>
      <c r="I30" s="136"/>
      <c r="J30" s="61" t="s">
        <v>1094</v>
      </c>
      <c r="K30" s="47" t="s">
        <v>1014</v>
      </c>
      <c r="L30" s="136"/>
      <c r="M30" s="61" t="s">
        <v>1111</v>
      </c>
      <c r="N30" s="47" t="s">
        <v>1019</v>
      </c>
      <c r="O30" s="47" t="s">
        <v>101</v>
      </c>
      <c r="P30" s="136"/>
      <c r="Q30" s="124" t="str">
        <f>HYPERLINK("http://www.un.org/ru/documents/decl_conv/declarations/riodecl.shtml","http://www.un.org/ru/documents/decl_conv/declarations/riodecl.shtml")</f>
        <v>http://www.un.org/ru/documents/decl_conv/declarations/riodecl.shtml</v>
      </c>
      <c r="R30" s="136"/>
      <c r="S30" s="136"/>
    </row>
    <row r="31" spans="1:19" ht="375" x14ac:dyDescent="0.25">
      <c r="A31" s="136"/>
      <c r="B31" s="136"/>
      <c r="C31" s="136"/>
      <c r="D31" s="136"/>
      <c r="E31" s="136"/>
      <c r="F31" s="136"/>
      <c r="G31" s="136"/>
      <c r="H31" s="136"/>
      <c r="I31" s="136"/>
      <c r="J31" s="61" t="s">
        <v>1131</v>
      </c>
      <c r="K31" s="47" t="s">
        <v>1134</v>
      </c>
      <c r="L31" s="136"/>
      <c r="M31" s="47" t="s">
        <v>1140</v>
      </c>
      <c r="N31" s="136"/>
      <c r="O31" s="47" t="s">
        <v>1144</v>
      </c>
      <c r="P31" s="47" t="s">
        <v>1146</v>
      </c>
      <c r="Q31" s="53" t="s">
        <v>1147</v>
      </c>
      <c r="R31" s="136"/>
      <c r="S31" s="136"/>
    </row>
    <row r="32" spans="1:19" ht="409.5" x14ac:dyDescent="0.25">
      <c r="A32" s="136"/>
      <c r="B32" s="47" t="s">
        <v>363</v>
      </c>
      <c r="C32" s="136"/>
      <c r="D32" s="136"/>
      <c r="E32" s="136"/>
      <c r="F32" s="136"/>
      <c r="G32" s="47">
        <v>1992</v>
      </c>
      <c r="H32" s="52">
        <v>33760</v>
      </c>
      <c r="I32" s="47"/>
      <c r="J32" s="61" t="s">
        <v>1152</v>
      </c>
      <c r="K32" s="91" t="s">
        <v>1154</v>
      </c>
      <c r="L32" s="136"/>
      <c r="M32" s="61" t="s">
        <v>1170</v>
      </c>
      <c r="N32" s="47" t="s">
        <v>1198</v>
      </c>
      <c r="O32" s="47" t="s">
        <v>1202</v>
      </c>
      <c r="P32" s="53" t="s">
        <v>1204</v>
      </c>
      <c r="Q32" s="53" t="s">
        <v>1213</v>
      </c>
      <c r="R32" s="136"/>
      <c r="S32" s="136"/>
    </row>
    <row r="33" spans="1:19" ht="345" x14ac:dyDescent="0.25">
      <c r="A33" s="136"/>
      <c r="B33" s="47" t="s">
        <v>363</v>
      </c>
      <c r="C33" s="47" t="s">
        <v>1218</v>
      </c>
      <c r="D33" s="47"/>
      <c r="E33" s="47"/>
      <c r="F33" s="47"/>
      <c r="G33" s="47">
        <v>1993</v>
      </c>
      <c r="H33" s="136"/>
      <c r="I33" s="136"/>
      <c r="J33" s="47" t="s">
        <v>1222</v>
      </c>
      <c r="K33" s="91" t="s">
        <v>1224</v>
      </c>
      <c r="L33" s="136"/>
      <c r="M33" s="47" t="s">
        <v>1238</v>
      </c>
      <c r="N33" s="47" t="s">
        <v>1246</v>
      </c>
      <c r="O33" s="47" t="s">
        <v>1248</v>
      </c>
      <c r="P33" s="136"/>
      <c r="Q33" s="47" t="s">
        <v>1249</v>
      </c>
      <c r="R33" s="136"/>
      <c r="S33" s="136"/>
    </row>
    <row r="34" spans="1:19" ht="30" x14ac:dyDescent="0.25">
      <c r="A34" s="136"/>
      <c r="B34" s="47" t="s">
        <v>363</v>
      </c>
      <c r="C34" s="136"/>
      <c r="D34" s="136"/>
      <c r="E34" s="136"/>
      <c r="F34" s="136"/>
      <c r="G34" s="47">
        <v>1995</v>
      </c>
      <c r="H34" s="136"/>
      <c r="I34" s="136"/>
      <c r="J34" s="47" t="s">
        <v>1259</v>
      </c>
      <c r="K34" s="136"/>
      <c r="L34" s="136"/>
      <c r="M34" s="136"/>
      <c r="N34" s="136"/>
      <c r="O34" s="47" t="s">
        <v>101</v>
      </c>
      <c r="P34" s="136"/>
      <c r="Q34" s="136"/>
      <c r="R34" s="47" t="s">
        <v>308</v>
      </c>
      <c r="S34" s="136"/>
    </row>
    <row r="35" spans="1:19" ht="30" x14ac:dyDescent="0.25">
      <c r="A35" s="136"/>
      <c r="B35" s="47" t="s">
        <v>363</v>
      </c>
      <c r="C35" s="136"/>
      <c r="D35" s="136"/>
      <c r="E35" s="136"/>
      <c r="F35" s="136"/>
      <c r="G35" s="47">
        <v>1995</v>
      </c>
      <c r="H35" s="136"/>
      <c r="I35" s="136"/>
      <c r="J35" s="47" t="s">
        <v>1268</v>
      </c>
      <c r="K35" s="136"/>
      <c r="L35" s="136"/>
      <c r="M35" s="136"/>
      <c r="N35" s="136"/>
      <c r="O35" s="47" t="s">
        <v>101</v>
      </c>
      <c r="P35" s="136"/>
      <c r="Q35" s="136"/>
      <c r="R35" s="47" t="s">
        <v>47</v>
      </c>
      <c r="S35" s="57" t="s">
        <v>1272</v>
      </c>
    </row>
    <row r="36" spans="1:19" ht="90" x14ac:dyDescent="0.25">
      <c r="A36" s="136"/>
      <c r="B36" s="47" t="s">
        <v>363</v>
      </c>
      <c r="C36" s="47" t="s">
        <v>1273</v>
      </c>
      <c r="D36" s="47"/>
      <c r="E36" s="47"/>
      <c r="F36" s="47"/>
      <c r="G36" s="47">
        <v>1996</v>
      </c>
      <c r="H36" s="136"/>
      <c r="I36" s="136"/>
      <c r="J36" s="47" t="s">
        <v>1274</v>
      </c>
      <c r="K36" s="136"/>
      <c r="L36" s="47" t="s">
        <v>1275</v>
      </c>
      <c r="M36" s="136"/>
      <c r="N36" s="47" t="s">
        <v>1280</v>
      </c>
      <c r="O36" s="47" t="s">
        <v>101</v>
      </c>
      <c r="P36" s="124" t="str">
        <f>HYPERLINK("http://www.unhchr.ch/tbs/doc.nsf/0/d0b7f023e8d6d9898025651e004bc0eb","http://www.unhchr.ch/tbs/doc.nsf/0/d0b7f023e8d6d9898025651e004bc0eb")</f>
        <v>http://www.unhchr.ch/tbs/doc.nsf/0/d0b7f023e8d6d9898025651e004bc0eb</v>
      </c>
      <c r="Q36" s="136"/>
      <c r="R36" s="47" t="s">
        <v>1288</v>
      </c>
      <c r="S36" s="136"/>
    </row>
    <row r="37" spans="1:19" ht="135" x14ac:dyDescent="0.25">
      <c r="A37" s="136"/>
      <c r="B37" s="47" t="s">
        <v>363</v>
      </c>
      <c r="C37" s="47" t="s">
        <v>1292</v>
      </c>
      <c r="D37" s="47"/>
      <c r="E37" s="47"/>
      <c r="F37" s="47"/>
      <c r="G37" s="47">
        <v>1999</v>
      </c>
      <c r="H37" s="136"/>
      <c r="I37" s="136"/>
      <c r="J37" s="47" t="s">
        <v>1295</v>
      </c>
      <c r="K37" s="136"/>
      <c r="L37" s="47" t="s">
        <v>1297</v>
      </c>
      <c r="M37" s="136"/>
      <c r="N37" s="47" t="s">
        <v>1301</v>
      </c>
      <c r="O37" s="47" t="s">
        <v>101</v>
      </c>
      <c r="P37" s="124" t="str">
        <f>HYPERLINK("http://www.unhchr.ch/tbs/doc.nsf/0/f60a0928c30f787980256811003b8d5d?Opendocument","http://www.unhchr.ch/tbs/doc.nsf/0/f60a0928c30f787980256811003b8d5d?Opendocument")</f>
        <v>http://www.unhchr.ch/tbs/doc.nsf/0/f60a0928c30f787980256811003b8d5d?Opendocument</v>
      </c>
      <c r="Q37" s="136"/>
      <c r="R37" s="47" t="s">
        <v>1288</v>
      </c>
      <c r="S37" s="136"/>
    </row>
    <row r="38" spans="1:19" ht="105" x14ac:dyDescent="0.25">
      <c r="A38" s="136"/>
      <c r="B38" s="47" t="s">
        <v>363</v>
      </c>
      <c r="C38" s="136"/>
      <c r="D38" s="136"/>
      <c r="E38" s="136"/>
      <c r="F38" s="136"/>
      <c r="G38" s="47">
        <v>1999</v>
      </c>
      <c r="H38" s="136"/>
      <c r="I38" s="136"/>
      <c r="J38" s="47" t="s">
        <v>1303</v>
      </c>
      <c r="K38" s="61" t="s">
        <v>1306</v>
      </c>
      <c r="L38" s="136"/>
      <c r="M38" s="136"/>
      <c r="N38" s="136"/>
      <c r="O38" s="47" t="s">
        <v>101</v>
      </c>
      <c r="P38" s="136"/>
      <c r="Q38" s="136"/>
      <c r="R38" s="47" t="s">
        <v>47</v>
      </c>
      <c r="S38" s="47" t="s">
        <v>1309</v>
      </c>
    </row>
    <row r="39" spans="1:19" ht="120" x14ac:dyDescent="0.25">
      <c r="A39" s="136"/>
      <c r="B39" s="47" t="s">
        <v>363</v>
      </c>
      <c r="C39" s="136"/>
      <c r="D39" s="136"/>
      <c r="E39" s="136"/>
      <c r="F39" s="136"/>
      <c r="G39" s="47">
        <v>2000</v>
      </c>
      <c r="H39" s="136"/>
      <c r="I39" s="136"/>
      <c r="J39" s="47" t="s">
        <v>1315</v>
      </c>
      <c r="K39" s="136"/>
      <c r="L39" s="136"/>
      <c r="M39" s="61" t="s">
        <v>1321</v>
      </c>
      <c r="N39" s="136"/>
      <c r="O39" s="47" t="s">
        <v>1323</v>
      </c>
      <c r="P39" s="136"/>
      <c r="Q39" s="136"/>
      <c r="R39" s="47" t="s">
        <v>47</v>
      </c>
      <c r="S39" s="47" t="s">
        <v>1324</v>
      </c>
    </row>
    <row r="40" spans="1:19" ht="105" x14ac:dyDescent="0.25">
      <c r="A40" s="136"/>
      <c r="B40" s="47" t="s">
        <v>363</v>
      </c>
      <c r="C40" s="136"/>
      <c r="D40" s="136"/>
      <c r="E40" s="136"/>
      <c r="F40" s="136"/>
      <c r="G40" s="47">
        <v>2000</v>
      </c>
      <c r="H40" s="136"/>
      <c r="I40" s="136"/>
      <c r="J40" s="47" t="s">
        <v>1325</v>
      </c>
      <c r="K40" s="136"/>
      <c r="L40" s="136"/>
      <c r="M40" s="61" t="s">
        <v>1326</v>
      </c>
      <c r="N40" s="136"/>
      <c r="O40" s="47" t="s">
        <v>1328</v>
      </c>
      <c r="P40" s="136"/>
      <c r="Q40" s="136"/>
      <c r="R40" s="47" t="s">
        <v>308</v>
      </c>
      <c r="S40" s="136"/>
    </row>
    <row r="41" spans="1:19" ht="30" x14ac:dyDescent="0.25">
      <c r="A41" s="136"/>
      <c r="B41" s="47" t="s">
        <v>363</v>
      </c>
      <c r="C41" s="136"/>
      <c r="D41" s="136"/>
      <c r="E41" s="136"/>
      <c r="F41" s="136"/>
      <c r="G41" s="47">
        <v>2002</v>
      </c>
      <c r="H41" s="136"/>
      <c r="I41" s="136"/>
      <c r="J41" s="47" t="s">
        <v>1331</v>
      </c>
      <c r="K41" s="136"/>
      <c r="L41" s="136"/>
      <c r="M41" s="136"/>
      <c r="N41" s="136"/>
      <c r="O41" s="47" t="s">
        <v>101</v>
      </c>
      <c r="P41" s="136"/>
      <c r="Q41" s="136"/>
      <c r="R41" s="47" t="s">
        <v>308</v>
      </c>
      <c r="S41" s="136"/>
    </row>
    <row r="42" spans="1:19" ht="409.5" x14ac:dyDescent="0.25">
      <c r="A42" s="136"/>
      <c r="B42" s="47" t="s">
        <v>363</v>
      </c>
      <c r="C42" s="136"/>
      <c r="D42" s="136"/>
      <c r="E42" s="136"/>
      <c r="F42" s="136"/>
      <c r="G42" s="47">
        <v>2006</v>
      </c>
      <c r="H42" s="52">
        <v>39064</v>
      </c>
      <c r="I42" s="47"/>
      <c r="J42" s="47" t="s">
        <v>1335</v>
      </c>
      <c r="K42" s="47" t="s">
        <v>1337</v>
      </c>
      <c r="L42" s="47" t="s">
        <v>1339</v>
      </c>
      <c r="M42" s="61" t="s">
        <v>1351</v>
      </c>
      <c r="N42" s="61" t="s">
        <v>1355</v>
      </c>
      <c r="O42" s="47" t="s">
        <v>1358</v>
      </c>
      <c r="P42" s="53" t="s">
        <v>1359</v>
      </c>
      <c r="Q42" s="47" t="s">
        <v>1362</v>
      </c>
      <c r="R42" s="126" t="s">
        <v>1364</v>
      </c>
      <c r="S42" s="126" t="s">
        <v>1387</v>
      </c>
    </row>
    <row r="43" spans="1:19" ht="30" x14ac:dyDescent="0.25">
      <c r="A43" s="136"/>
      <c r="B43" s="47" t="s">
        <v>363</v>
      </c>
      <c r="C43" s="136"/>
      <c r="D43" s="136"/>
      <c r="E43" s="136"/>
      <c r="F43" s="136"/>
      <c r="G43" s="47">
        <v>2006</v>
      </c>
      <c r="H43" s="136"/>
      <c r="I43" s="136"/>
      <c r="J43" s="47" t="s">
        <v>1389</v>
      </c>
      <c r="K43" s="136"/>
      <c r="L43" s="136"/>
      <c r="M43" s="136"/>
      <c r="N43" s="136"/>
      <c r="O43" s="47" t="s">
        <v>101</v>
      </c>
      <c r="P43" s="136"/>
      <c r="Q43" s="136"/>
      <c r="R43" s="47" t="s">
        <v>308</v>
      </c>
      <c r="S43" s="136"/>
    </row>
    <row r="44" spans="1:19" ht="30" x14ac:dyDescent="0.25">
      <c r="A44" s="136"/>
      <c r="B44" s="47" t="s">
        <v>363</v>
      </c>
      <c r="C44" s="136"/>
      <c r="D44" s="136"/>
      <c r="E44" s="136"/>
      <c r="F44" s="136"/>
      <c r="G44" s="47">
        <v>2006</v>
      </c>
      <c r="H44" s="136"/>
      <c r="I44" s="136"/>
      <c r="J44" s="47" t="s">
        <v>1391</v>
      </c>
      <c r="K44" s="136"/>
      <c r="L44" s="136"/>
      <c r="M44" s="136"/>
      <c r="N44" s="136"/>
      <c r="O44" s="47" t="s">
        <v>101</v>
      </c>
      <c r="P44" s="136"/>
      <c r="Q44" s="136"/>
      <c r="R44" s="47" t="s">
        <v>308</v>
      </c>
      <c r="S44" s="136"/>
    </row>
    <row r="45" spans="1:19" ht="135" x14ac:dyDescent="0.25">
      <c r="A45" s="136"/>
      <c r="B45" s="47" t="s">
        <v>363</v>
      </c>
      <c r="C45" s="47" t="s">
        <v>404</v>
      </c>
      <c r="D45" s="47"/>
      <c r="E45" s="47"/>
      <c r="F45" s="47"/>
      <c r="G45" s="47">
        <v>2007</v>
      </c>
      <c r="H45" s="52">
        <v>39338</v>
      </c>
      <c r="I45" s="47"/>
      <c r="J45" s="47" t="s">
        <v>1394</v>
      </c>
      <c r="K45" s="47" t="s">
        <v>1396</v>
      </c>
      <c r="L45" s="47" t="s">
        <v>1397</v>
      </c>
      <c r="M45" s="47" t="s">
        <v>1401</v>
      </c>
      <c r="N45" s="47" t="s">
        <v>1403</v>
      </c>
      <c r="O45" s="47" t="s">
        <v>1405</v>
      </c>
      <c r="P45" s="47" t="s">
        <v>1406</v>
      </c>
      <c r="Q45" s="47" t="s">
        <v>1408</v>
      </c>
      <c r="R45" s="47" t="s">
        <v>1409</v>
      </c>
      <c r="S45" s="136"/>
    </row>
    <row r="46" spans="1:19" ht="45" x14ac:dyDescent="0.25">
      <c r="A46" s="136"/>
      <c r="B46" s="47" t="s">
        <v>363</v>
      </c>
      <c r="C46" s="47" t="s">
        <v>1412</v>
      </c>
      <c r="D46" s="47"/>
      <c r="E46" s="47"/>
      <c r="F46" s="47"/>
      <c r="G46" s="47">
        <v>2008</v>
      </c>
      <c r="H46" s="52">
        <v>39680</v>
      </c>
      <c r="I46" s="47"/>
      <c r="J46" s="91" t="s">
        <v>1414</v>
      </c>
      <c r="K46" s="136"/>
      <c r="L46" s="47" t="s">
        <v>1416</v>
      </c>
      <c r="M46" s="136"/>
      <c r="N46" s="47" t="s">
        <v>1419</v>
      </c>
      <c r="O46" s="47" t="s">
        <v>101</v>
      </c>
      <c r="P46" s="124" t="str">
        <f>HYPERLINK("http://www2.ohchr.org/english/bodies/cerd/docs/co/CERD.C.RUS.CO.19.pdf","http://www2.ohchr.org/english/bodies/cerd/docs/co/CERD.C.RUS.CO.19.pdf")</f>
        <v>http://www2.ohchr.org/english/bodies/cerd/docs/co/CERD.C.RUS.CO.19.pdf</v>
      </c>
      <c r="Q46" s="136"/>
      <c r="R46" s="47" t="s">
        <v>1288</v>
      </c>
      <c r="S46" s="136"/>
    </row>
    <row r="47" spans="1:19" ht="30" x14ac:dyDescent="0.25">
      <c r="A47" s="136"/>
      <c r="B47" s="47" t="s">
        <v>363</v>
      </c>
      <c r="C47" s="136"/>
      <c r="D47" s="136"/>
      <c r="E47" s="136"/>
      <c r="F47" s="136"/>
      <c r="G47" s="47">
        <v>2008</v>
      </c>
      <c r="H47" s="136"/>
      <c r="I47" s="136"/>
      <c r="J47" s="47" t="s">
        <v>1439</v>
      </c>
      <c r="K47" s="136"/>
      <c r="L47" s="136"/>
      <c r="M47" s="136"/>
      <c r="N47" s="136"/>
      <c r="O47" s="47" t="s">
        <v>101</v>
      </c>
      <c r="P47" s="136"/>
      <c r="Q47" s="136"/>
      <c r="R47" s="47" t="s">
        <v>308</v>
      </c>
      <c r="S47" s="136"/>
    </row>
    <row r="48" spans="1:19" ht="30" x14ac:dyDescent="0.25">
      <c r="A48" s="136"/>
      <c r="B48" s="47" t="s">
        <v>363</v>
      </c>
      <c r="C48" s="136"/>
      <c r="D48" s="136"/>
      <c r="E48" s="136"/>
      <c r="F48" s="136"/>
      <c r="G48" s="47">
        <v>2011</v>
      </c>
      <c r="H48" s="136"/>
      <c r="I48" s="136"/>
      <c r="J48" s="47" t="s">
        <v>1443</v>
      </c>
      <c r="K48" s="136"/>
      <c r="L48" s="136"/>
      <c r="M48" s="136"/>
      <c r="N48" s="136"/>
      <c r="O48" s="47" t="s">
        <v>101</v>
      </c>
      <c r="P48" s="136"/>
      <c r="Q48" s="136"/>
      <c r="R48" s="47" t="s">
        <v>308</v>
      </c>
      <c r="S48" s="136"/>
    </row>
    <row r="49" spans="1:19" x14ac:dyDescent="0.25">
      <c r="A49" s="136"/>
      <c r="B49" s="136"/>
      <c r="C49" s="136"/>
      <c r="D49" s="136"/>
      <c r="E49" s="136"/>
      <c r="F49" s="136"/>
      <c r="G49" s="136"/>
      <c r="H49" s="136"/>
      <c r="I49" s="136"/>
      <c r="J49" s="136"/>
      <c r="K49" s="136"/>
      <c r="L49" s="136"/>
      <c r="M49" s="136"/>
      <c r="N49" s="136"/>
      <c r="O49" s="136"/>
      <c r="P49" s="136"/>
      <c r="Q49" s="136"/>
      <c r="R49" s="136"/>
      <c r="S49" s="136"/>
    </row>
    <row r="50" spans="1:19" x14ac:dyDescent="0.25">
      <c r="A50" s="136"/>
      <c r="B50" s="136"/>
      <c r="C50" s="136"/>
      <c r="D50" s="136"/>
      <c r="E50" s="136"/>
      <c r="F50" s="136"/>
      <c r="G50" s="136"/>
      <c r="H50" s="136"/>
      <c r="I50" s="136"/>
      <c r="J50" s="136"/>
      <c r="K50" s="136"/>
      <c r="L50" s="136"/>
      <c r="M50" s="136"/>
      <c r="N50" s="136"/>
      <c r="O50" s="136"/>
      <c r="P50" s="136"/>
      <c r="Q50" s="136"/>
      <c r="R50" s="136"/>
      <c r="S50" s="136"/>
    </row>
    <row r="51" spans="1:19" ht="30" x14ac:dyDescent="0.25">
      <c r="A51" s="74" t="s">
        <v>1455</v>
      </c>
      <c r="B51" s="136"/>
      <c r="C51" s="136"/>
      <c r="D51" s="136"/>
      <c r="E51" s="136"/>
      <c r="F51" s="136"/>
      <c r="G51" s="136"/>
      <c r="H51" s="136"/>
      <c r="I51" s="136"/>
      <c r="J51" s="136"/>
      <c r="K51" s="136"/>
      <c r="L51" s="136"/>
      <c r="M51" s="136"/>
      <c r="N51" s="136"/>
      <c r="O51" s="136"/>
      <c r="P51" s="136"/>
      <c r="Q51" s="136"/>
      <c r="R51" s="136"/>
      <c r="S51" s="136"/>
    </row>
    <row r="52" spans="1:19" ht="60" x14ac:dyDescent="0.25">
      <c r="A52" s="136"/>
      <c r="B52" s="47" t="s">
        <v>1461</v>
      </c>
      <c r="C52" s="136"/>
      <c r="D52" s="136"/>
      <c r="E52" s="136"/>
      <c r="F52" s="136"/>
      <c r="G52" s="47">
        <v>1991</v>
      </c>
      <c r="H52" s="52">
        <v>33308</v>
      </c>
      <c r="I52" s="47"/>
      <c r="J52" s="47" t="s">
        <v>1471</v>
      </c>
      <c r="K52" s="47" t="s">
        <v>1472</v>
      </c>
      <c r="L52" s="47" t="s">
        <v>1473</v>
      </c>
      <c r="M52" s="136"/>
      <c r="N52" s="47" t="s">
        <v>1474</v>
      </c>
      <c r="O52" s="47" t="s">
        <v>1477</v>
      </c>
      <c r="P52" s="136"/>
      <c r="Q52" s="136"/>
      <c r="R52" s="47" t="s">
        <v>1478</v>
      </c>
      <c r="S52" s="136"/>
    </row>
    <row r="53" spans="1:19" ht="105" x14ac:dyDescent="0.25">
      <c r="A53" s="136"/>
      <c r="B53" s="47" t="s">
        <v>1461</v>
      </c>
      <c r="C53" s="47" t="s">
        <v>1487</v>
      </c>
      <c r="D53" s="47"/>
      <c r="E53" s="47"/>
      <c r="F53" s="47"/>
      <c r="G53" s="47">
        <v>1993</v>
      </c>
      <c r="H53" s="52">
        <v>34315</v>
      </c>
      <c r="I53" s="47"/>
      <c r="J53" s="47" t="s">
        <v>1501</v>
      </c>
      <c r="K53" s="47" t="s">
        <v>1505</v>
      </c>
      <c r="L53" s="136"/>
      <c r="M53" s="136"/>
      <c r="N53" s="47" t="s">
        <v>1510</v>
      </c>
      <c r="O53" s="136"/>
      <c r="P53" s="124" t="str">
        <f>HYPERLINK("http://www.constitution.ru/en/10003000-01.htm","http://www.constitution.ru/en/10003000-01.htm")</f>
        <v>http://www.constitution.ru/en/10003000-01.htm</v>
      </c>
      <c r="Q53" s="47" t="s">
        <v>1517</v>
      </c>
      <c r="R53" s="47" t="s">
        <v>1478</v>
      </c>
      <c r="S53" s="136"/>
    </row>
    <row r="54" spans="1:19" ht="60" x14ac:dyDescent="0.25">
      <c r="A54" s="136"/>
      <c r="B54" s="47" t="s">
        <v>1461</v>
      </c>
      <c r="C54" s="47" t="s">
        <v>1521</v>
      </c>
      <c r="D54" s="47"/>
      <c r="E54" s="47"/>
      <c r="F54" s="47"/>
      <c r="G54" s="47">
        <v>1994</v>
      </c>
      <c r="H54" s="52">
        <v>34668</v>
      </c>
      <c r="I54" s="47"/>
      <c r="J54" s="91" t="s">
        <v>1529</v>
      </c>
      <c r="K54" s="47" t="s">
        <v>1557</v>
      </c>
      <c r="L54" s="47" t="s">
        <v>1559</v>
      </c>
      <c r="M54" s="136"/>
      <c r="N54" s="47" t="s">
        <v>1566</v>
      </c>
      <c r="O54" s="136"/>
      <c r="P54" s="124" t="str">
        <f>HYPERLINK("http://www.russian-civil-code.com/","http://www.russian-civil-code.com/")</f>
        <v>http://www.russian-civil-code.com/</v>
      </c>
      <c r="Q54" s="136"/>
      <c r="R54" s="47" t="s">
        <v>1478</v>
      </c>
      <c r="S54" s="136"/>
    </row>
    <row r="55" spans="1:19" ht="210" x14ac:dyDescent="0.25">
      <c r="A55" s="136"/>
      <c r="B55" s="47" t="s">
        <v>1461</v>
      </c>
      <c r="C55" s="47" t="s">
        <v>1583</v>
      </c>
      <c r="D55" s="47"/>
      <c r="E55" s="47"/>
      <c r="F55" s="47"/>
      <c r="G55" s="47">
        <v>1996</v>
      </c>
      <c r="H55" s="52">
        <v>35233</v>
      </c>
      <c r="I55" s="47"/>
      <c r="J55" s="91" t="s">
        <v>1590</v>
      </c>
      <c r="K55" s="47" t="s">
        <v>1594</v>
      </c>
      <c r="L55" s="47" t="s">
        <v>1596</v>
      </c>
      <c r="M55" s="136"/>
      <c r="N55" s="47" t="s">
        <v>1599</v>
      </c>
      <c r="O55" s="136"/>
      <c r="P55" s="47" t="s">
        <v>1602</v>
      </c>
      <c r="Q55" s="124" t="str">
        <f>HYPERLINK("http://194.67.84.9/inc/bkard.php?Id=816","http://194.67.84.9/inc/bkard.php?Id=816")</f>
        <v>http://194.67.84.9/inc/bkard.php?Id=816</v>
      </c>
      <c r="R55" s="47" t="s">
        <v>1478</v>
      </c>
      <c r="S55" s="136"/>
    </row>
    <row r="56" spans="1:19" ht="45" x14ac:dyDescent="0.25">
      <c r="A56" s="136"/>
      <c r="B56" s="47" t="s">
        <v>1461</v>
      </c>
      <c r="C56" s="136"/>
      <c r="D56" s="136"/>
      <c r="E56" s="136"/>
      <c r="F56" s="136"/>
      <c r="G56" s="47">
        <v>1996</v>
      </c>
      <c r="H56" s="136"/>
      <c r="I56" s="136"/>
      <c r="J56" s="47" t="s">
        <v>1616</v>
      </c>
      <c r="K56" s="47" t="s">
        <v>1617</v>
      </c>
      <c r="L56" s="47" t="s">
        <v>1618</v>
      </c>
      <c r="M56" s="136"/>
      <c r="N56" s="136"/>
      <c r="O56" s="136"/>
      <c r="P56" s="124" t="str">
        <f>HYPERLINK("http://base.garant.ru/5125161/","http://base.garant.ru/5125161/")</f>
        <v>http://base.garant.ru/5125161/</v>
      </c>
      <c r="Q56" s="136"/>
      <c r="R56" s="47" t="s">
        <v>1478</v>
      </c>
      <c r="S56" s="136"/>
    </row>
    <row r="57" spans="1:19" ht="409.5" x14ac:dyDescent="0.25">
      <c r="A57" s="136"/>
      <c r="B57" s="47" t="s">
        <v>1461</v>
      </c>
      <c r="C57" s="47" t="s">
        <v>1487</v>
      </c>
      <c r="D57" s="47"/>
      <c r="E57" s="47"/>
      <c r="F57" s="47"/>
      <c r="G57" s="47">
        <v>1999</v>
      </c>
      <c r="H57" s="136"/>
      <c r="I57" s="136"/>
      <c r="J57" s="47" t="s">
        <v>1658</v>
      </c>
      <c r="K57" s="47" t="s">
        <v>1660</v>
      </c>
      <c r="L57" s="47" t="s">
        <v>1662</v>
      </c>
      <c r="M57" s="136"/>
      <c r="N57" s="47" t="s">
        <v>1671</v>
      </c>
      <c r="O57" s="47" t="s">
        <v>1677</v>
      </c>
      <c r="P57" s="124" t="str">
        <f>HYPERLINK("http://base.garant.ru/180406/","http://base.garant.ru/180406/")</f>
        <v>http://base.garant.ru/180406/</v>
      </c>
      <c r="Q57" s="136"/>
      <c r="R57" s="47" t="s">
        <v>1685</v>
      </c>
      <c r="S57" s="47" t="s">
        <v>1696</v>
      </c>
    </row>
    <row r="58" spans="1:19" ht="409.5" x14ac:dyDescent="0.25">
      <c r="A58" s="136"/>
      <c r="B58" s="47" t="s">
        <v>1461</v>
      </c>
      <c r="C58" s="47" t="s">
        <v>1487</v>
      </c>
      <c r="D58" s="47"/>
      <c r="E58" s="47"/>
      <c r="F58" s="47"/>
      <c r="G58" s="47">
        <v>2000</v>
      </c>
      <c r="H58" s="136"/>
      <c r="I58" s="136"/>
      <c r="J58" s="47" t="s">
        <v>1701</v>
      </c>
      <c r="K58" s="47" t="s">
        <v>1704</v>
      </c>
      <c r="L58" s="47" t="s">
        <v>1705</v>
      </c>
      <c r="M58" s="136"/>
      <c r="N58" s="47" t="s">
        <v>1715</v>
      </c>
      <c r="O58" s="47" t="s">
        <v>1719</v>
      </c>
      <c r="P58" s="124" t="str">
        <f>HYPERLINK("http://base.garant.ru/182356/","http://base.garant.ru/182356/")</f>
        <v>http://base.garant.ru/182356/</v>
      </c>
      <c r="Q58" s="136"/>
      <c r="R58" s="47" t="s">
        <v>1478</v>
      </c>
      <c r="S58" s="47" t="s">
        <v>1696</v>
      </c>
    </row>
    <row r="59" spans="1:19" ht="105" x14ac:dyDescent="0.25">
      <c r="A59" s="127"/>
      <c r="B59" s="47" t="s">
        <v>1461</v>
      </c>
      <c r="C59" s="136"/>
      <c r="D59" s="136"/>
      <c r="E59" s="136"/>
      <c r="F59" s="136"/>
      <c r="G59" s="47">
        <v>2000</v>
      </c>
      <c r="H59" s="136"/>
      <c r="I59" s="136"/>
      <c r="J59" s="47" t="s">
        <v>1777</v>
      </c>
      <c r="K59" s="47" t="s">
        <v>1779</v>
      </c>
      <c r="L59" s="47" t="s">
        <v>1782</v>
      </c>
      <c r="M59" s="136"/>
      <c r="N59" s="47" t="s">
        <v>1793</v>
      </c>
      <c r="O59" s="136"/>
      <c r="P59" s="124" t="str">
        <f>HYPERLINK("http://base.garant.ru/181870/","http://base.garant.ru/181870/")</f>
        <v>http://base.garant.ru/181870/</v>
      </c>
      <c r="Q59" s="136"/>
      <c r="R59" s="47" t="s">
        <v>1808</v>
      </c>
      <c r="S59" s="136"/>
    </row>
    <row r="60" spans="1:19" ht="60" x14ac:dyDescent="0.25">
      <c r="A60" s="136"/>
      <c r="B60" s="47" t="s">
        <v>1461</v>
      </c>
      <c r="C60" s="136"/>
      <c r="D60" s="136"/>
      <c r="E60" s="136"/>
      <c r="F60" s="136"/>
      <c r="G60" s="47">
        <v>2000</v>
      </c>
      <c r="H60" s="136"/>
      <c r="I60" s="136"/>
      <c r="J60" s="47" t="s">
        <v>1816</v>
      </c>
      <c r="K60" s="47" t="s">
        <v>1819</v>
      </c>
      <c r="L60" s="47" t="s">
        <v>1821</v>
      </c>
      <c r="M60" s="136"/>
      <c r="N60" s="47" t="s">
        <v>1824</v>
      </c>
      <c r="O60" s="136"/>
      <c r="P60" s="124" t="str">
        <f>HYPERLINK("http://base.garant.ru/182550/","http://base.garant.ru/182550/")</f>
        <v>http://base.garant.ru/182550/</v>
      </c>
      <c r="Q60" s="136"/>
      <c r="R60" s="136"/>
      <c r="S60" s="136"/>
    </row>
    <row r="61" spans="1:19" ht="285" x14ac:dyDescent="0.25">
      <c r="A61" s="136"/>
      <c r="B61" s="47" t="s">
        <v>1461</v>
      </c>
      <c r="C61" s="47" t="s">
        <v>1487</v>
      </c>
      <c r="D61" s="47"/>
      <c r="E61" s="47"/>
      <c r="F61" s="47"/>
      <c r="G61" s="47">
        <v>2001</v>
      </c>
      <c r="H61" s="136"/>
      <c r="I61" s="136"/>
      <c r="J61" s="47" t="s">
        <v>1835</v>
      </c>
      <c r="K61" s="47" t="s">
        <v>1838</v>
      </c>
      <c r="L61" s="47" t="s">
        <v>1840</v>
      </c>
      <c r="M61" s="136"/>
      <c r="N61" s="128" t="s">
        <v>1846</v>
      </c>
      <c r="O61" s="47" t="s">
        <v>1849</v>
      </c>
      <c r="P61" s="124" t="str">
        <f>HYPERLINK("http://base.garant.ru/12122856/","http://base.garant.ru/12122856/")</f>
        <v>http://base.garant.ru/12122856/</v>
      </c>
      <c r="Q61" s="136"/>
      <c r="R61" s="47" t="s">
        <v>1478</v>
      </c>
      <c r="S61" s="47" t="s">
        <v>1696</v>
      </c>
    </row>
    <row r="62" spans="1:19" ht="30" x14ac:dyDescent="0.25">
      <c r="A62" s="127"/>
      <c r="B62" s="47" t="s">
        <v>1461</v>
      </c>
      <c r="C62" s="136"/>
      <c r="D62" s="136"/>
      <c r="E62" s="136"/>
      <c r="F62" s="136"/>
      <c r="G62" s="47">
        <v>2001</v>
      </c>
      <c r="H62" s="136"/>
      <c r="I62" s="136"/>
      <c r="J62" s="47" t="s">
        <v>1901</v>
      </c>
      <c r="K62" s="47" t="s">
        <v>1903</v>
      </c>
      <c r="L62" s="47" t="s">
        <v>1925</v>
      </c>
      <c r="M62" s="136"/>
      <c r="N62" s="136"/>
      <c r="O62" s="136"/>
      <c r="P62" s="124" t="str">
        <f>HYPERLINK("http://base.garant.ru/183401/","http://base.garant.ru/183401/")</f>
        <v>http://base.garant.ru/183401/</v>
      </c>
      <c r="Q62" s="136"/>
      <c r="R62" s="136"/>
      <c r="S62" s="136"/>
    </row>
    <row r="63" spans="1:19" ht="105" x14ac:dyDescent="0.25">
      <c r="A63" s="136"/>
      <c r="B63" s="47" t="s">
        <v>1461</v>
      </c>
      <c r="C63" s="47" t="s">
        <v>1521</v>
      </c>
      <c r="D63" s="47"/>
      <c r="E63" s="47"/>
      <c r="F63" s="47"/>
      <c r="G63" s="47">
        <v>2001</v>
      </c>
      <c r="H63" s="136"/>
      <c r="I63" s="136"/>
      <c r="J63" s="91" t="s">
        <v>1927</v>
      </c>
      <c r="K63" s="129" t="s">
        <v>1928</v>
      </c>
      <c r="L63" s="47" t="s">
        <v>1962</v>
      </c>
      <c r="M63" s="136"/>
      <c r="N63" s="47" t="s">
        <v>1965</v>
      </c>
      <c r="O63" s="47" t="s">
        <v>1477</v>
      </c>
      <c r="P63" s="47" t="s">
        <v>1969</v>
      </c>
      <c r="Q63" s="53" t="s">
        <v>1970</v>
      </c>
      <c r="R63" s="47" t="s">
        <v>1478</v>
      </c>
      <c r="S63" s="136"/>
    </row>
    <row r="64" spans="1:19" ht="30" x14ac:dyDescent="0.25">
      <c r="A64" s="136"/>
      <c r="B64" s="47" t="s">
        <v>1461</v>
      </c>
      <c r="C64" s="136"/>
      <c r="D64" s="136"/>
      <c r="E64" s="136"/>
      <c r="F64" s="136"/>
      <c r="G64" s="47">
        <v>2002</v>
      </c>
      <c r="H64" s="136"/>
      <c r="I64" s="136"/>
      <c r="J64" s="61" t="s">
        <v>1984</v>
      </c>
      <c r="K64" s="61"/>
      <c r="L64" s="61"/>
      <c r="M64" s="61"/>
      <c r="N64" s="136"/>
      <c r="O64" s="136"/>
      <c r="P64" s="136"/>
      <c r="Q64" s="136"/>
      <c r="R64" s="47" t="s">
        <v>1478</v>
      </c>
      <c r="S64" s="136"/>
    </row>
    <row r="65" spans="1:19" ht="90" x14ac:dyDescent="0.25">
      <c r="A65" s="136"/>
      <c r="B65" s="47" t="s">
        <v>1461</v>
      </c>
      <c r="C65" s="136"/>
      <c r="D65" s="136"/>
      <c r="E65" s="136"/>
      <c r="F65" s="136"/>
      <c r="G65" s="47">
        <v>2002</v>
      </c>
      <c r="H65" s="136"/>
      <c r="I65" s="136"/>
      <c r="J65" s="47" t="s">
        <v>1992</v>
      </c>
      <c r="K65" s="136"/>
      <c r="L65" s="47" t="s">
        <v>1993</v>
      </c>
      <c r="M65" s="136"/>
      <c r="N65" s="47" t="s">
        <v>1996</v>
      </c>
      <c r="O65" s="136"/>
      <c r="P65" s="136"/>
      <c r="Q65" s="136"/>
      <c r="R65" s="47" t="s">
        <v>1478</v>
      </c>
      <c r="S65" s="136"/>
    </row>
    <row r="66" spans="1:19" ht="60" x14ac:dyDescent="0.25">
      <c r="A66" s="136"/>
      <c r="B66" s="47" t="s">
        <v>1461</v>
      </c>
      <c r="C66" s="47" t="s">
        <v>1487</v>
      </c>
      <c r="D66" s="47"/>
      <c r="E66" s="47"/>
      <c r="F66" s="47"/>
      <c r="G66" s="47">
        <v>2003</v>
      </c>
      <c r="H66" s="136"/>
      <c r="I66" s="136"/>
      <c r="J66" s="47" t="s">
        <v>2003</v>
      </c>
      <c r="K66" s="129" t="s">
        <v>2005</v>
      </c>
      <c r="L66" s="47" t="s">
        <v>2007</v>
      </c>
      <c r="M66" s="136"/>
      <c r="N66" s="136"/>
      <c r="O66" s="136"/>
      <c r="P66" s="136"/>
      <c r="Q66" s="136"/>
      <c r="R66" s="136"/>
      <c r="S66" s="136"/>
    </row>
    <row r="67" spans="1:19" ht="60" x14ac:dyDescent="0.25">
      <c r="A67" s="136"/>
      <c r="B67" s="47" t="s">
        <v>1461</v>
      </c>
      <c r="C67" s="136"/>
      <c r="D67" s="136"/>
      <c r="E67" s="136"/>
      <c r="F67" s="136"/>
      <c r="G67" s="47">
        <v>2003</v>
      </c>
      <c r="H67" s="52">
        <v>37888</v>
      </c>
      <c r="I67" s="47"/>
      <c r="J67" s="69" t="s">
        <v>2011</v>
      </c>
      <c r="K67" s="47" t="s">
        <v>2023</v>
      </c>
      <c r="L67" s="69" t="s">
        <v>2024</v>
      </c>
      <c r="M67" s="69"/>
      <c r="N67" s="136"/>
      <c r="O67" s="136"/>
      <c r="P67" s="136"/>
      <c r="Q67" s="124" t="str">
        <f>HYPERLINK("http://images.garant.ru/navigation.dsp?PHPSESSID=de44a7631df5932963987d740636e7b5&amp;number=0&amp;page=1","http://images.garant.ru/navigation.dsp?PHPSESSID=de44a7631df5932963987d740636e7b5&amp;number=0&amp;page=1")</f>
        <v>http://images.garant.ru/navigation.dsp?PHPSESSID=de44a7631df5932963987d740636e7b5&amp;number=0&amp;page=1</v>
      </c>
      <c r="R67" s="47" t="s">
        <v>1478</v>
      </c>
      <c r="S67" s="136"/>
    </row>
    <row r="68" spans="1:19" ht="210" x14ac:dyDescent="0.25">
      <c r="A68" s="136"/>
      <c r="B68" s="47" t="s">
        <v>1461</v>
      </c>
      <c r="C68" s="136"/>
      <c r="D68" s="136"/>
      <c r="E68" s="136"/>
      <c r="F68" s="136"/>
      <c r="G68" s="47">
        <v>2003</v>
      </c>
      <c r="H68" s="52">
        <v>37883</v>
      </c>
      <c r="I68" s="47"/>
      <c r="J68" s="125" t="s">
        <v>2044</v>
      </c>
      <c r="K68" s="47" t="s">
        <v>2050</v>
      </c>
      <c r="L68" s="47" t="s">
        <v>2052</v>
      </c>
      <c r="M68" s="136"/>
      <c r="N68" s="47" t="s">
        <v>2061</v>
      </c>
      <c r="O68" s="136"/>
      <c r="P68" s="136"/>
      <c r="Q68" s="124" t="str">
        <f>HYPERLINK("http://www.resheniya-sudov.ru/2004/284346/","http://www.resheniya-sudov.ru/2004/284346/")</f>
        <v>http://www.resheniya-sudov.ru/2004/284346/</v>
      </c>
      <c r="R68" s="125" t="s">
        <v>1478</v>
      </c>
      <c r="S68" s="136"/>
    </row>
    <row r="69" spans="1:19" ht="75" x14ac:dyDescent="0.25">
      <c r="A69" s="136"/>
      <c r="B69" s="61" t="s">
        <v>1461</v>
      </c>
      <c r="C69" s="136"/>
      <c r="D69" s="136"/>
      <c r="E69" s="136"/>
      <c r="F69" s="136"/>
      <c r="G69" s="61">
        <v>2005</v>
      </c>
      <c r="H69" s="130"/>
      <c r="I69" s="61"/>
      <c r="J69" s="61" t="s">
        <v>2135</v>
      </c>
      <c r="K69" s="136"/>
      <c r="L69" s="61" t="s">
        <v>2137</v>
      </c>
      <c r="M69" s="136"/>
      <c r="N69" s="61" t="s">
        <v>2140</v>
      </c>
      <c r="O69" s="136"/>
      <c r="P69" s="136"/>
      <c r="Q69" s="136"/>
      <c r="R69" s="61" t="s">
        <v>1478</v>
      </c>
      <c r="S69" s="136"/>
    </row>
    <row r="70" spans="1:19" ht="120" x14ac:dyDescent="0.25">
      <c r="A70" s="136"/>
      <c r="B70" s="47" t="s">
        <v>1461</v>
      </c>
      <c r="C70" s="136"/>
      <c r="D70" s="136"/>
      <c r="E70" s="136"/>
      <c r="F70" s="136"/>
      <c r="G70" s="47">
        <v>2005</v>
      </c>
      <c r="H70" s="52">
        <v>38434</v>
      </c>
      <c r="I70" s="47"/>
      <c r="J70" s="61" t="s">
        <v>2145</v>
      </c>
      <c r="K70" s="61" t="s">
        <v>2157</v>
      </c>
      <c r="L70" s="47" t="s">
        <v>2165</v>
      </c>
      <c r="M70" s="136"/>
      <c r="N70" s="47" t="s">
        <v>2170</v>
      </c>
      <c r="O70" s="136"/>
      <c r="P70" s="136"/>
      <c r="Q70" s="124" t="str">
        <f>HYPERLINK("http://base.garant.ru/1778220/","http://base.garant.ru/1778220/")</f>
        <v>http://base.garant.ru/1778220/</v>
      </c>
      <c r="R70" s="125" t="s">
        <v>1478</v>
      </c>
      <c r="S70" s="136"/>
    </row>
    <row r="71" spans="1:19" ht="75" x14ac:dyDescent="0.25">
      <c r="A71" s="136"/>
      <c r="B71" s="47" t="s">
        <v>1461</v>
      </c>
      <c r="C71" s="136"/>
      <c r="D71" s="136"/>
      <c r="E71" s="136"/>
      <c r="F71" s="136"/>
      <c r="G71" s="47">
        <v>2006</v>
      </c>
      <c r="H71" s="136"/>
      <c r="I71" s="136"/>
      <c r="J71" s="91" t="s">
        <v>2182</v>
      </c>
      <c r="K71" s="47" t="s">
        <v>2184</v>
      </c>
      <c r="L71" s="136"/>
      <c r="M71" s="136"/>
      <c r="N71" s="47" t="s">
        <v>2187</v>
      </c>
      <c r="O71" s="136"/>
      <c r="P71" s="53" t="s">
        <v>2188</v>
      </c>
      <c r="Q71" s="53" t="s">
        <v>2192</v>
      </c>
      <c r="R71" s="47" t="s">
        <v>1478</v>
      </c>
      <c r="S71" s="136"/>
    </row>
    <row r="72" spans="1:19" ht="409.5" x14ac:dyDescent="0.25">
      <c r="A72" s="136"/>
      <c r="B72" s="47" t="s">
        <v>1461</v>
      </c>
      <c r="C72" s="136"/>
      <c r="D72" s="136"/>
      <c r="E72" s="136"/>
      <c r="F72" s="136"/>
      <c r="G72" s="47">
        <v>2006</v>
      </c>
      <c r="H72" s="57" t="s">
        <v>2203</v>
      </c>
      <c r="I72" s="47"/>
      <c r="J72" s="47" t="s">
        <v>2213</v>
      </c>
      <c r="K72" s="47" t="s">
        <v>2215</v>
      </c>
      <c r="L72" s="47" t="s">
        <v>2217</v>
      </c>
      <c r="M72" s="136"/>
      <c r="N72" s="47" t="s">
        <v>2234</v>
      </c>
      <c r="O72" s="47" t="s">
        <v>2236</v>
      </c>
      <c r="P72" s="47" t="s">
        <v>2237</v>
      </c>
      <c r="Q72" s="136"/>
      <c r="R72" s="47" t="s">
        <v>1478</v>
      </c>
      <c r="S72" s="136"/>
    </row>
    <row r="73" spans="1:19" ht="105" x14ac:dyDescent="0.25">
      <c r="A73" s="136"/>
      <c r="B73" s="47" t="s">
        <v>1461</v>
      </c>
      <c r="C73" s="136"/>
      <c r="D73" s="136"/>
      <c r="E73" s="136"/>
      <c r="F73" s="136"/>
      <c r="G73" s="47">
        <v>2006</v>
      </c>
      <c r="H73" s="136"/>
      <c r="I73" s="136"/>
      <c r="J73" s="91" t="s">
        <v>2257</v>
      </c>
      <c r="K73" s="47" t="s">
        <v>2260</v>
      </c>
      <c r="L73" s="47" t="s">
        <v>2262</v>
      </c>
      <c r="M73" s="136"/>
      <c r="N73" s="47" t="s">
        <v>2267</v>
      </c>
      <c r="O73" s="136"/>
      <c r="P73" s="136"/>
      <c r="Q73" s="53" t="s">
        <v>2271</v>
      </c>
      <c r="R73" s="47" t="s">
        <v>1478</v>
      </c>
      <c r="S73" s="136"/>
    </row>
    <row r="74" spans="1:19" ht="75" x14ac:dyDescent="0.25">
      <c r="A74" s="136"/>
      <c r="B74" s="47" t="s">
        <v>1461</v>
      </c>
      <c r="C74" s="136"/>
      <c r="D74" s="136"/>
      <c r="E74" s="136"/>
      <c r="F74" s="136"/>
      <c r="G74" s="47">
        <v>2008</v>
      </c>
      <c r="H74" s="136"/>
      <c r="I74" s="136"/>
      <c r="J74" s="91" t="s">
        <v>2279</v>
      </c>
      <c r="K74" s="47" t="s">
        <v>2282</v>
      </c>
      <c r="L74" s="47" t="s">
        <v>2283</v>
      </c>
      <c r="M74" s="136"/>
      <c r="N74" s="131"/>
      <c r="O74" s="131"/>
      <c r="P74" s="136"/>
      <c r="Q74" s="124" t="str">
        <f>HYPERLINK("http://zakonprost.ru/content/regional/81/601239/","http://zakonprost.ru/content/regional/81/601239/")</f>
        <v>http://zakonprost.ru/content/regional/81/601239/</v>
      </c>
      <c r="R74" s="47" t="s">
        <v>1478</v>
      </c>
      <c r="S74" s="136"/>
    </row>
    <row r="75" spans="1:19" ht="150" x14ac:dyDescent="0.25">
      <c r="A75" s="136"/>
      <c r="B75" s="47" t="s">
        <v>1461</v>
      </c>
      <c r="C75" s="136"/>
      <c r="D75" s="136"/>
      <c r="E75" s="136"/>
      <c r="F75" s="136"/>
      <c r="G75" s="47">
        <v>2009</v>
      </c>
      <c r="H75" s="136"/>
      <c r="I75" s="136"/>
      <c r="J75" s="61" t="s">
        <v>2317</v>
      </c>
      <c r="K75" s="47" t="s">
        <v>2321</v>
      </c>
      <c r="L75" s="47" t="s">
        <v>2330</v>
      </c>
      <c r="M75" s="136"/>
      <c r="N75" s="47" t="s">
        <v>2334</v>
      </c>
      <c r="O75" s="136"/>
      <c r="P75" s="47" t="s">
        <v>2336</v>
      </c>
      <c r="Q75" s="136"/>
      <c r="R75" s="47" t="s">
        <v>1478</v>
      </c>
      <c r="S75" s="136"/>
    </row>
    <row r="76" spans="1:19" ht="210" x14ac:dyDescent="0.25">
      <c r="A76" s="136"/>
      <c r="B76" s="47" t="s">
        <v>1461</v>
      </c>
      <c r="C76" s="136"/>
      <c r="D76" s="136"/>
      <c r="E76" s="136"/>
      <c r="F76" s="136"/>
      <c r="G76" s="47">
        <v>2009</v>
      </c>
      <c r="H76" s="136"/>
      <c r="I76" s="136"/>
      <c r="J76" s="47" t="s">
        <v>2339</v>
      </c>
      <c r="K76" s="47" t="s">
        <v>2340</v>
      </c>
      <c r="L76" s="47" t="s">
        <v>2341</v>
      </c>
      <c r="M76" s="136"/>
      <c r="N76" s="128" t="s">
        <v>2344</v>
      </c>
      <c r="O76" s="132" t="s">
        <v>2350</v>
      </c>
      <c r="P76" s="47" t="s">
        <v>2369</v>
      </c>
      <c r="Q76" s="136"/>
      <c r="R76" s="47" t="s">
        <v>1478</v>
      </c>
      <c r="S76" s="47" t="s">
        <v>2370</v>
      </c>
    </row>
    <row r="77" spans="1:19" ht="105" x14ac:dyDescent="0.25">
      <c r="A77" s="136"/>
      <c r="B77" s="136"/>
      <c r="C77" s="136"/>
      <c r="D77" s="136"/>
      <c r="E77" s="136"/>
      <c r="F77" s="136"/>
      <c r="G77" s="47">
        <v>2008</v>
      </c>
      <c r="H77" s="136"/>
      <c r="I77" s="136"/>
      <c r="J77" s="61" t="s">
        <v>2372</v>
      </c>
      <c r="K77" s="61" t="s">
        <v>2376</v>
      </c>
      <c r="L77" s="47" t="s">
        <v>2378</v>
      </c>
      <c r="M77" s="136"/>
      <c r="N77" s="128"/>
      <c r="O77" s="132"/>
      <c r="P77" s="47" t="s">
        <v>2400</v>
      </c>
      <c r="Q77" s="136"/>
      <c r="R77" s="136"/>
      <c r="S77" s="136"/>
    </row>
    <row r="78" spans="1:19" ht="120" x14ac:dyDescent="0.25">
      <c r="A78" s="127"/>
      <c r="B78" s="47" t="s">
        <v>1461</v>
      </c>
      <c r="C78" s="47" t="s">
        <v>2403</v>
      </c>
      <c r="D78" s="47"/>
      <c r="E78" s="47"/>
      <c r="F78" s="47"/>
      <c r="G78" s="47">
        <v>2011</v>
      </c>
      <c r="H78" s="136"/>
      <c r="I78" s="136"/>
      <c r="J78" s="47" t="s">
        <v>2407</v>
      </c>
      <c r="K78" s="47" t="s">
        <v>2410</v>
      </c>
      <c r="L78" s="47" t="s">
        <v>2411</v>
      </c>
      <c r="M78" s="136"/>
      <c r="N78" s="47" t="s">
        <v>2415</v>
      </c>
      <c r="O78" s="136"/>
      <c r="P78" s="124" t="str">
        <f>HYPERLINK("http://base.garant.ru/70112946/","http://base.garant.ru/70112946/")</f>
        <v>http://base.garant.ru/70112946/</v>
      </c>
      <c r="Q78" s="136"/>
      <c r="R78" s="47" t="s">
        <v>1808</v>
      </c>
      <c r="S78" s="136"/>
    </row>
    <row r="79" spans="1:19" ht="75" x14ac:dyDescent="0.25">
      <c r="A79" s="136"/>
      <c r="B79" s="47" t="s">
        <v>1461</v>
      </c>
      <c r="C79" s="136"/>
      <c r="D79" s="136"/>
      <c r="E79" s="136"/>
      <c r="F79" s="136"/>
      <c r="G79" s="47">
        <v>2011</v>
      </c>
      <c r="H79" s="136"/>
      <c r="I79" s="136"/>
      <c r="J79" s="91" t="s">
        <v>2428</v>
      </c>
      <c r="K79" s="47" t="s">
        <v>2431</v>
      </c>
      <c r="L79" s="136"/>
      <c r="M79" s="136"/>
      <c r="N79" s="47" t="s">
        <v>2434</v>
      </c>
      <c r="O79" s="136"/>
      <c r="P79" s="136"/>
      <c r="Q79" s="47" t="s">
        <v>2437</v>
      </c>
      <c r="R79" s="47" t="s">
        <v>2448</v>
      </c>
      <c r="S79" s="136"/>
    </row>
    <row r="80" spans="1:19" ht="30" x14ac:dyDescent="0.25">
      <c r="A80" s="136"/>
      <c r="B80" s="47" t="s">
        <v>1461</v>
      </c>
      <c r="C80" s="136"/>
      <c r="D80" s="136"/>
      <c r="E80" s="136"/>
      <c r="F80" s="136"/>
      <c r="G80" s="47">
        <v>2004</v>
      </c>
      <c r="H80" s="136"/>
      <c r="I80" s="136"/>
      <c r="J80" s="47" t="s">
        <v>2452</v>
      </c>
      <c r="K80" s="47" t="s">
        <v>2454</v>
      </c>
      <c r="L80" s="47" t="s">
        <v>2457</v>
      </c>
      <c r="M80" s="136"/>
      <c r="N80" s="136"/>
      <c r="O80" s="136"/>
      <c r="P80" s="124" t="str">
        <f>HYPERLINK("http://base.garant.ru/12138110/","http://base.garant.ru/12138110/")</f>
        <v>http://base.garant.ru/12138110/</v>
      </c>
      <c r="Q80" s="136"/>
      <c r="R80" s="136"/>
      <c r="S80" s="136"/>
    </row>
    <row r="81" spans="1:19" ht="45" x14ac:dyDescent="0.25">
      <c r="A81" s="136"/>
      <c r="B81" s="136"/>
      <c r="C81" s="136"/>
      <c r="D81" s="136"/>
      <c r="E81" s="136"/>
      <c r="F81" s="136"/>
      <c r="G81" s="47">
        <v>2009</v>
      </c>
      <c r="H81" s="136"/>
      <c r="I81" s="136"/>
      <c r="J81" s="47" t="s">
        <v>2465</v>
      </c>
      <c r="K81" s="47" t="s">
        <v>2467</v>
      </c>
      <c r="L81" s="47" t="s">
        <v>2471</v>
      </c>
      <c r="M81" s="136"/>
      <c r="N81" s="136"/>
      <c r="O81" s="136"/>
      <c r="P81" s="124" t="str">
        <f>HYPERLINK("http://base.garant.ru/12168564/","http://base.garant.ru/12168564/")</f>
        <v>http://base.garant.ru/12168564/</v>
      </c>
      <c r="Q81" s="136"/>
      <c r="R81" s="136"/>
      <c r="S81" s="136"/>
    </row>
    <row r="82" spans="1:19" x14ac:dyDescent="0.25">
      <c r="A82" s="136"/>
      <c r="B82" s="136"/>
      <c r="C82" s="136"/>
      <c r="D82" s="136"/>
      <c r="E82" s="136"/>
      <c r="F82" s="136"/>
      <c r="G82" s="136"/>
      <c r="H82" s="136"/>
      <c r="I82" s="136"/>
      <c r="J82" s="136"/>
      <c r="K82" s="136"/>
      <c r="L82" s="136"/>
      <c r="M82" s="136"/>
      <c r="N82" s="136"/>
      <c r="O82" s="136"/>
      <c r="P82" s="136"/>
      <c r="Q82" s="136"/>
      <c r="R82" s="136"/>
      <c r="S82" s="136"/>
    </row>
    <row r="83" spans="1:19" x14ac:dyDescent="0.25">
      <c r="A83" s="136"/>
      <c r="B83" s="136"/>
      <c r="C83" s="136"/>
      <c r="D83" s="136"/>
      <c r="E83" s="136"/>
      <c r="F83" s="136"/>
      <c r="G83" s="136"/>
      <c r="H83" s="136"/>
      <c r="I83" s="136"/>
      <c r="J83" s="136"/>
      <c r="K83" s="136"/>
      <c r="L83" s="136"/>
      <c r="M83" s="136"/>
      <c r="N83" s="136"/>
      <c r="O83" s="136"/>
      <c r="P83" s="136"/>
      <c r="Q83" s="136"/>
      <c r="R83" s="136"/>
      <c r="S83" s="136"/>
    </row>
    <row r="84" spans="1:19" ht="60" x14ac:dyDescent="0.25">
      <c r="A84" s="74" t="s">
        <v>2475</v>
      </c>
      <c r="B84" s="136"/>
      <c r="C84" s="136"/>
      <c r="D84" s="136"/>
      <c r="E84" s="136"/>
      <c r="F84" s="136"/>
      <c r="G84" s="136"/>
      <c r="H84" s="136"/>
      <c r="I84" s="136"/>
      <c r="J84" s="74" t="s">
        <v>2475</v>
      </c>
      <c r="K84" s="136"/>
      <c r="L84" s="136"/>
      <c r="M84" s="136"/>
      <c r="N84" s="136"/>
      <c r="O84" s="136"/>
      <c r="P84" s="136"/>
      <c r="Q84" s="136"/>
      <c r="R84" s="136"/>
      <c r="S84" s="136"/>
    </row>
    <row r="85" spans="1:19" ht="60" x14ac:dyDescent="0.25">
      <c r="A85" s="136"/>
      <c r="B85" s="47" t="s">
        <v>1461</v>
      </c>
      <c r="C85" s="47" t="s">
        <v>2478</v>
      </c>
      <c r="D85" s="47"/>
      <c r="E85" s="47"/>
      <c r="F85" s="47"/>
      <c r="G85" s="47">
        <v>2003</v>
      </c>
      <c r="H85" s="136"/>
      <c r="I85" s="136"/>
      <c r="J85" s="129" t="s">
        <v>2480</v>
      </c>
      <c r="K85" s="133" t="s">
        <v>2481</v>
      </c>
      <c r="L85" s="47" t="s">
        <v>2494</v>
      </c>
      <c r="M85" s="136"/>
      <c r="N85" s="136"/>
      <c r="O85" s="136"/>
      <c r="P85" s="136"/>
      <c r="Q85" s="136"/>
      <c r="R85" s="136"/>
      <c r="S85" s="136"/>
    </row>
    <row r="86" spans="1:19" ht="30" x14ac:dyDescent="0.25">
      <c r="A86" s="136"/>
      <c r="B86" s="47" t="s">
        <v>1461</v>
      </c>
      <c r="C86" s="47" t="s">
        <v>2478</v>
      </c>
      <c r="D86" s="47"/>
      <c r="E86" s="47"/>
      <c r="F86" s="47"/>
      <c r="G86" s="47">
        <v>2004</v>
      </c>
      <c r="H86" s="136"/>
      <c r="I86" s="136"/>
      <c r="J86" s="47" t="str">
        <f t="shared" ref="J86:K86" si="0">HYPERLINK("")</f>
        <v/>
      </c>
      <c r="K86" s="47" t="str">
        <f t="shared" si="0"/>
        <v/>
      </c>
      <c r="L86" s="47" t="s">
        <v>2506</v>
      </c>
      <c r="M86" s="136"/>
      <c r="N86" s="136"/>
      <c r="O86" s="136"/>
      <c r="P86" s="136"/>
      <c r="Q86" s="136"/>
      <c r="R86" s="136"/>
      <c r="S86" s="136"/>
    </row>
    <row r="87" spans="1:19" ht="30" x14ac:dyDescent="0.25">
      <c r="A87" s="136"/>
      <c r="B87" s="47" t="s">
        <v>1461</v>
      </c>
      <c r="C87" s="47" t="s">
        <v>2478</v>
      </c>
      <c r="D87" s="47"/>
      <c r="E87" s="47"/>
      <c r="F87" s="47"/>
      <c r="G87" s="47">
        <v>2005</v>
      </c>
      <c r="H87" s="136"/>
      <c r="I87" s="136"/>
      <c r="J87" s="47" t="str">
        <f t="shared" ref="J87:K87" si="1">HYPERLINK("")</f>
        <v/>
      </c>
      <c r="K87" s="47" t="str">
        <f t="shared" si="1"/>
        <v/>
      </c>
      <c r="L87" s="47" t="s">
        <v>2517</v>
      </c>
      <c r="M87" s="136"/>
      <c r="N87" s="136"/>
      <c r="O87" s="136"/>
      <c r="P87" s="136"/>
      <c r="Q87" s="136"/>
      <c r="R87" s="136"/>
      <c r="S87" s="136"/>
    </row>
    <row r="88" spans="1:19" ht="30" x14ac:dyDescent="0.25">
      <c r="A88" s="136"/>
      <c r="B88" s="47" t="s">
        <v>1461</v>
      </c>
      <c r="C88" s="47" t="s">
        <v>2478</v>
      </c>
      <c r="D88" s="47"/>
      <c r="E88" s="47"/>
      <c r="F88" s="47"/>
      <c r="G88" s="47">
        <v>2006</v>
      </c>
      <c r="H88" s="136"/>
      <c r="I88" s="136"/>
      <c r="J88" s="47" t="str">
        <f t="shared" ref="J88:K88" si="2">HYPERLINK("")</f>
        <v/>
      </c>
      <c r="K88" s="47" t="str">
        <f t="shared" si="2"/>
        <v/>
      </c>
      <c r="L88" s="47" t="s">
        <v>2523</v>
      </c>
      <c r="M88" s="136"/>
      <c r="N88" s="136"/>
      <c r="O88" s="136"/>
      <c r="P88" s="136"/>
      <c r="Q88" s="136"/>
      <c r="R88" s="136"/>
      <c r="S88" s="136"/>
    </row>
    <row r="89" spans="1:19" ht="45" x14ac:dyDescent="0.25">
      <c r="A89" s="136"/>
      <c r="B89" s="47" t="s">
        <v>1461</v>
      </c>
      <c r="C89" s="47" t="s">
        <v>2478</v>
      </c>
      <c r="D89" s="47"/>
      <c r="E89" s="47"/>
      <c r="F89" s="47"/>
      <c r="G89" s="47">
        <v>2010</v>
      </c>
      <c r="H89" s="136"/>
      <c r="I89" s="136"/>
      <c r="J89" s="47" t="s">
        <v>2529</v>
      </c>
      <c r="K89" s="47" t="str">
        <f t="shared" ref="K89:K90" si="3">HYPERLINK("")</f>
        <v/>
      </c>
      <c r="L89" s="47" t="s">
        <v>2532</v>
      </c>
      <c r="M89" s="136"/>
      <c r="N89" s="136"/>
      <c r="O89" s="136"/>
      <c r="P89" s="136"/>
      <c r="Q89" s="136"/>
      <c r="R89" s="136"/>
      <c r="S89" s="136"/>
    </row>
    <row r="90" spans="1:19" ht="45" x14ac:dyDescent="0.25">
      <c r="A90" s="136"/>
      <c r="B90" s="47" t="s">
        <v>1461</v>
      </c>
      <c r="C90" s="47" t="s">
        <v>2478</v>
      </c>
      <c r="D90" s="47"/>
      <c r="E90" s="47"/>
      <c r="F90" s="47"/>
      <c r="G90" s="47">
        <v>2011</v>
      </c>
      <c r="H90" s="136"/>
      <c r="I90" s="136"/>
      <c r="J90" s="47" t="s">
        <v>2538</v>
      </c>
      <c r="K90" s="47" t="str">
        <f t="shared" si="3"/>
        <v/>
      </c>
      <c r="L90" s="47" t="s">
        <v>2539</v>
      </c>
      <c r="M90" s="136"/>
      <c r="N90" s="136"/>
      <c r="O90" s="136"/>
      <c r="P90" s="136"/>
      <c r="Q90" s="136"/>
      <c r="R90" s="136"/>
      <c r="S90" s="136"/>
    </row>
    <row r="91" spans="1:19" x14ac:dyDescent="0.25">
      <c r="A91" s="136"/>
      <c r="B91" s="136"/>
      <c r="C91" s="136"/>
      <c r="D91" s="136"/>
      <c r="E91" s="136"/>
      <c r="F91" s="136"/>
      <c r="G91" s="136"/>
      <c r="H91" s="136"/>
      <c r="I91" s="136"/>
      <c r="J91" s="136"/>
      <c r="K91" s="136"/>
      <c r="L91" s="136"/>
      <c r="M91" s="136"/>
      <c r="N91" s="136"/>
      <c r="O91" s="136"/>
      <c r="P91" s="136"/>
      <c r="Q91" s="136"/>
      <c r="R91" s="136"/>
      <c r="S91" s="136"/>
    </row>
    <row r="92" spans="1:19" ht="30" x14ac:dyDescent="0.25">
      <c r="A92" s="74" t="s">
        <v>2543</v>
      </c>
      <c r="B92" s="136"/>
      <c r="C92" s="136"/>
      <c r="D92" s="136"/>
      <c r="E92" s="136"/>
      <c r="F92" s="136"/>
      <c r="G92" s="136"/>
      <c r="H92" s="136"/>
      <c r="I92" s="136"/>
      <c r="J92" s="74" t="s">
        <v>2543</v>
      </c>
      <c r="K92" s="136"/>
      <c r="L92" s="136"/>
      <c r="M92" s="136"/>
      <c r="N92" s="136"/>
      <c r="O92" s="136"/>
      <c r="P92" s="136"/>
      <c r="Q92" s="136"/>
      <c r="R92" s="136"/>
      <c r="S92" s="136"/>
    </row>
    <row r="93" spans="1:19" ht="30" x14ac:dyDescent="0.25">
      <c r="A93" s="136"/>
      <c r="B93" s="47" t="s">
        <v>1461</v>
      </c>
      <c r="C93" s="136"/>
      <c r="D93" s="136"/>
      <c r="E93" s="136"/>
      <c r="F93" s="136"/>
      <c r="G93" s="47">
        <v>2000</v>
      </c>
      <c r="H93" s="136"/>
      <c r="I93" s="136"/>
      <c r="J93" s="136"/>
      <c r="K93" s="129" t="s">
        <v>2576</v>
      </c>
      <c r="L93" s="47" t="s">
        <v>2578</v>
      </c>
      <c r="M93" s="136"/>
      <c r="N93" s="136"/>
      <c r="O93" s="136"/>
      <c r="P93" s="136"/>
      <c r="Q93" s="136"/>
      <c r="R93" s="136"/>
      <c r="S93" s="136"/>
    </row>
    <row r="94" spans="1:19" x14ac:dyDescent="0.25">
      <c r="A94" s="136"/>
      <c r="B94" s="47" t="s">
        <v>1461</v>
      </c>
      <c r="C94" s="136"/>
      <c r="D94" s="136"/>
      <c r="E94" s="136"/>
      <c r="F94" s="136"/>
      <c r="G94" s="47">
        <v>2006</v>
      </c>
      <c r="H94" s="136"/>
      <c r="I94" s="136"/>
      <c r="J94" s="136"/>
      <c r="K94" s="47" t="str">
        <f>HYPERLINK("")</f>
        <v/>
      </c>
      <c r="L94" s="47" t="s">
        <v>2583</v>
      </c>
      <c r="M94" s="136"/>
      <c r="N94" s="136"/>
      <c r="O94" s="136"/>
      <c r="P94" s="136"/>
      <c r="Q94" s="136"/>
      <c r="R94" s="136"/>
      <c r="S94" s="136"/>
    </row>
    <row r="95" spans="1:19" x14ac:dyDescent="0.25">
      <c r="A95" s="136"/>
      <c r="B95" s="136"/>
      <c r="C95" s="136"/>
      <c r="D95" s="136"/>
      <c r="E95" s="136"/>
      <c r="F95" s="136"/>
      <c r="G95" s="136"/>
      <c r="H95" s="136"/>
      <c r="I95" s="136"/>
      <c r="J95" s="136"/>
      <c r="K95" s="136"/>
      <c r="L95" s="136"/>
      <c r="M95" s="136"/>
      <c r="N95" s="136"/>
      <c r="O95" s="136"/>
      <c r="P95" s="136"/>
      <c r="Q95" s="136"/>
      <c r="R95" s="136"/>
      <c r="S95" s="136"/>
    </row>
    <row r="96" spans="1:19" ht="30" x14ac:dyDescent="0.25">
      <c r="A96" s="74" t="s">
        <v>2584</v>
      </c>
      <c r="B96" s="136"/>
      <c r="C96" s="136"/>
      <c r="D96" s="136"/>
      <c r="E96" s="136"/>
      <c r="F96" s="136"/>
      <c r="G96" s="136"/>
      <c r="H96" s="136"/>
      <c r="I96" s="136"/>
      <c r="J96" s="74" t="s">
        <v>2584</v>
      </c>
      <c r="K96" s="136"/>
      <c r="L96" s="136"/>
      <c r="M96" s="136"/>
      <c r="N96" s="136"/>
      <c r="O96" s="136"/>
      <c r="P96" s="136"/>
      <c r="Q96" s="136"/>
      <c r="R96" s="136"/>
      <c r="S96" s="136"/>
    </row>
    <row r="97" spans="1:19" ht="45" x14ac:dyDescent="0.25">
      <c r="A97" s="136"/>
      <c r="B97" s="47" t="s">
        <v>1461</v>
      </c>
      <c r="C97" s="136"/>
      <c r="D97" s="136"/>
      <c r="E97" s="136"/>
      <c r="F97" s="136"/>
      <c r="G97" s="47">
        <v>2006</v>
      </c>
      <c r="H97" s="136"/>
      <c r="I97" s="136"/>
      <c r="J97" s="136"/>
      <c r="K97" s="47" t="s">
        <v>2590</v>
      </c>
      <c r="L97" s="47" t="s">
        <v>2591</v>
      </c>
      <c r="M97" s="136"/>
      <c r="N97" s="136"/>
      <c r="O97" s="136"/>
      <c r="P97" s="136"/>
      <c r="Q97" s="136"/>
      <c r="R97" s="136"/>
      <c r="S97" s="136"/>
    </row>
    <row r="98" spans="1:19" ht="45" x14ac:dyDescent="0.25">
      <c r="A98" s="136"/>
      <c r="B98" s="47" t="s">
        <v>1461</v>
      </c>
      <c r="C98" s="136"/>
      <c r="D98" s="136"/>
      <c r="E98" s="136"/>
      <c r="F98" s="136"/>
      <c r="G98" s="47">
        <v>2009</v>
      </c>
      <c r="H98" s="136"/>
      <c r="I98" s="136"/>
      <c r="J98" s="136"/>
      <c r="K98" s="129" t="s">
        <v>2608</v>
      </c>
      <c r="L98" s="47" t="s">
        <v>2610</v>
      </c>
      <c r="M98" s="136"/>
      <c r="N98" s="136"/>
      <c r="O98" s="136"/>
      <c r="P98" s="136"/>
      <c r="Q98" s="136"/>
      <c r="R98" s="136"/>
      <c r="S98" s="136"/>
    </row>
    <row r="99" spans="1:19" x14ac:dyDescent="0.25">
      <c r="A99" s="136"/>
      <c r="B99" s="136"/>
      <c r="C99" s="136"/>
      <c r="D99" s="136"/>
      <c r="E99" s="136"/>
      <c r="F99" s="136"/>
      <c r="G99" s="136"/>
      <c r="H99" s="136"/>
      <c r="I99" s="136"/>
      <c r="J99" s="136"/>
      <c r="K99" s="136"/>
      <c r="L99" s="136"/>
      <c r="M99" s="136"/>
      <c r="N99" s="136"/>
      <c r="O99" s="136"/>
      <c r="P99" s="136"/>
      <c r="Q99" s="136"/>
      <c r="R99" s="136"/>
      <c r="S99" s="136"/>
    </row>
    <row r="100" spans="1:19" x14ac:dyDescent="0.25">
      <c r="A100" s="136"/>
      <c r="B100" s="136"/>
      <c r="C100" s="136"/>
      <c r="D100" s="136"/>
      <c r="E100" s="136"/>
      <c r="F100" s="136"/>
      <c r="G100" s="136"/>
      <c r="H100" s="136"/>
      <c r="I100" s="136"/>
      <c r="J100" s="136"/>
      <c r="K100" s="136"/>
      <c r="L100" s="136"/>
      <c r="M100" s="136"/>
      <c r="N100" s="136"/>
      <c r="O100" s="136"/>
      <c r="P100" s="136"/>
      <c r="Q100" s="136"/>
      <c r="R100" s="136"/>
      <c r="S100" s="136"/>
    </row>
    <row r="101" spans="1:19" ht="195" x14ac:dyDescent="0.25">
      <c r="A101" s="136"/>
      <c r="B101" s="47" t="s">
        <v>1461</v>
      </c>
      <c r="C101" s="47" t="s">
        <v>1487</v>
      </c>
      <c r="D101" s="47"/>
      <c r="E101" s="47"/>
      <c r="F101" s="47"/>
      <c r="G101" s="47">
        <v>1995</v>
      </c>
      <c r="H101" s="136"/>
      <c r="I101" s="136"/>
      <c r="J101" s="47" t="s">
        <v>2624</v>
      </c>
      <c r="K101" s="47" t="s">
        <v>2654</v>
      </c>
      <c r="L101" s="47" t="s">
        <v>2655</v>
      </c>
      <c r="M101" s="136"/>
      <c r="N101" s="47" t="s">
        <v>2668</v>
      </c>
      <c r="O101" s="53" t="s">
        <v>2669</v>
      </c>
      <c r="P101" s="124" t="str">
        <f>HYPERLINK("http://base.garant.ru/10108595/","http://base.garant.ru/10108595/")</f>
        <v>http://base.garant.ru/10108595/</v>
      </c>
      <c r="Q101" s="136"/>
      <c r="R101" s="136"/>
      <c r="S101" s="136"/>
    </row>
    <row r="102" spans="1:19" x14ac:dyDescent="0.25">
      <c r="A102" s="136"/>
      <c r="B102" s="47"/>
      <c r="C102" s="47"/>
      <c r="D102" s="47"/>
      <c r="E102" s="47"/>
      <c r="F102" s="47"/>
      <c r="G102" s="47"/>
      <c r="H102" s="136"/>
      <c r="I102" s="136"/>
      <c r="J102" s="47"/>
      <c r="K102" s="47"/>
      <c r="L102" s="47"/>
      <c r="M102" s="136"/>
      <c r="N102" s="47"/>
      <c r="O102" s="47"/>
      <c r="P102" s="124"/>
      <c r="Q102" s="136"/>
      <c r="R102" s="136"/>
      <c r="S102" s="136"/>
    </row>
    <row r="103" spans="1:19" x14ac:dyDescent="0.25">
      <c r="A103" s="136"/>
      <c r="B103" s="47"/>
      <c r="C103" s="47"/>
      <c r="D103" s="47"/>
      <c r="E103" s="47"/>
      <c r="F103" s="47"/>
      <c r="G103" s="47"/>
      <c r="H103" s="136"/>
      <c r="I103" s="136"/>
      <c r="J103" s="47"/>
      <c r="K103" s="47"/>
      <c r="L103" s="47"/>
      <c r="M103" s="136"/>
      <c r="N103" s="47"/>
      <c r="O103" s="47"/>
      <c r="P103" s="124"/>
      <c r="Q103" s="136"/>
      <c r="R103" s="136"/>
      <c r="S103" s="136"/>
    </row>
    <row r="104" spans="1:19" ht="30" x14ac:dyDescent="0.25">
      <c r="A104" s="136"/>
      <c r="B104" s="47" t="s">
        <v>1461</v>
      </c>
      <c r="C104" s="47" t="s">
        <v>2689</v>
      </c>
      <c r="D104" s="47" t="s">
        <v>2690</v>
      </c>
      <c r="E104" s="47"/>
      <c r="F104" s="47" t="s">
        <v>2691</v>
      </c>
      <c r="G104" s="47">
        <v>2011</v>
      </c>
      <c r="H104" s="136" t="s">
        <v>2693</v>
      </c>
      <c r="I104" s="136"/>
      <c r="J104" s="47" t="s">
        <v>2721</v>
      </c>
      <c r="K104" s="47"/>
      <c r="L104" s="47"/>
      <c r="M104" s="136"/>
      <c r="N104" s="47"/>
      <c r="O104" s="47"/>
      <c r="P104" s="124"/>
      <c r="Q104" s="136"/>
      <c r="R104" s="136"/>
      <c r="S104" s="136"/>
    </row>
    <row r="105" spans="1:19" ht="45" x14ac:dyDescent="0.25">
      <c r="A105" s="136"/>
      <c r="B105" s="47" t="s">
        <v>1461</v>
      </c>
      <c r="C105" s="47" t="s">
        <v>2689</v>
      </c>
      <c r="D105" s="47" t="s">
        <v>2690</v>
      </c>
      <c r="E105" s="47"/>
      <c r="F105" s="47" t="s">
        <v>2725</v>
      </c>
      <c r="G105" s="47">
        <v>2014</v>
      </c>
      <c r="H105" s="136" t="s">
        <v>2727</v>
      </c>
      <c r="I105" s="136" t="s">
        <v>2728</v>
      </c>
      <c r="J105" s="47" t="s">
        <v>2730</v>
      </c>
      <c r="K105" s="47" t="s">
        <v>2733</v>
      </c>
      <c r="L105" s="47"/>
      <c r="M105" s="136"/>
      <c r="N105" s="47"/>
      <c r="O105" s="47"/>
      <c r="P105" s="124"/>
      <c r="Q105" s="136"/>
      <c r="R105" s="136"/>
      <c r="S105" s="136"/>
    </row>
    <row r="106" spans="1:19" ht="90" x14ac:dyDescent="0.25">
      <c r="A106" s="136"/>
      <c r="B106" s="47" t="s">
        <v>1461</v>
      </c>
      <c r="C106" s="47" t="s">
        <v>2689</v>
      </c>
      <c r="D106" s="47" t="s">
        <v>2739</v>
      </c>
      <c r="E106" s="47" t="s">
        <v>2740</v>
      </c>
      <c r="F106" s="47" t="s">
        <v>2742</v>
      </c>
      <c r="G106" s="47">
        <v>2011</v>
      </c>
      <c r="H106" s="136" t="s">
        <v>2743</v>
      </c>
      <c r="I106" s="136" t="s">
        <v>2744</v>
      </c>
      <c r="J106" s="47" t="s">
        <v>2745</v>
      </c>
      <c r="K106" s="47" t="s">
        <v>2747</v>
      </c>
      <c r="L106" s="47"/>
      <c r="M106" s="136"/>
      <c r="N106" s="47"/>
      <c r="O106" s="47"/>
      <c r="P106" s="124"/>
      <c r="Q106" s="136"/>
      <c r="R106" s="136"/>
      <c r="S106" s="136"/>
    </row>
    <row r="107" spans="1:19" ht="45" x14ac:dyDescent="0.25">
      <c r="A107" s="136"/>
      <c r="B107" s="47" t="s">
        <v>1461</v>
      </c>
      <c r="C107" s="47" t="s">
        <v>2689</v>
      </c>
      <c r="D107" s="47" t="s">
        <v>2690</v>
      </c>
      <c r="E107" s="47"/>
      <c r="F107" s="47" t="s">
        <v>2750</v>
      </c>
      <c r="G107" s="47"/>
      <c r="H107" s="137">
        <v>40470</v>
      </c>
      <c r="I107" s="136"/>
      <c r="J107" s="47" t="s">
        <v>2755</v>
      </c>
      <c r="K107" s="47" t="s">
        <v>2757</v>
      </c>
      <c r="L107" s="47"/>
      <c r="M107" s="136"/>
      <c r="N107" s="47" t="s">
        <v>2760</v>
      </c>
      <c r="O107" s="47"/>
      <c r="P107" s="124"/>
      <c r="Q107" s="136"/>
      <c r="R107" s="136"/>
      <c r="S107" s="136"/>
    </row>
    <row r="108" spans="1:19" ht="75" x14ac:dyDescent="0.25">
      <c r="A108" s="136"/>
      <c r="B108" s="47" t="s">
        <v>1461</v>
      </c>
      <c r="C108" s="47" t="s">
        <v>2689</v>
      </c>
      <c r="D108" s="47" t="s">
        <v>2739</v>
      </c>
      <c r="E108" s="47" t="s">
        <v>2740</v>
      </c>
      <c r="F108" s="47" t="s">
        <v>2763</v>
      </c>
      <c r="G108" s="47"/>
      <c r="H108" s="137">
        <v>39367</v>
      </c>
      <c r="I108" s="136"/>
      <c r="J108" s="47" t="s">
        <v>2765</v>
      </c>
      <c r="K108" s="47" t="s">
        <v>2768</v>
      </c>
      <c r="L108" s="47"/>
      <c r="M108" s="136"/>
      <c r="N108" s="47"/>
      <c r="O108" s="47"/>
      <c r="P108" s="124"/>
      <c r="Q108" s="136"/>
      <c r="R108" s="136"/>
      <c r="S108" s="136"/>
    </row>
    <row r="109" spans="1:19" ht="30" x14ac:dyDescent="0.25">
      <c r="A109" s="136"/>
      <c r="B109" s="47" t="s">
        <v>1461</v>
      </c>
      <c r="C109" s="47" t="s">
        <v>2689</v>
      </c>
      <c r="D109" s="47" t="s">
        <v>2739</v>
      </c>
      <c r="E109" s="47" t="s">
        <v>2740</v>
      </c>
      <c r="F109" s="47" t="s">
        <v>2772</v>
      </c>
      <c r="G109" s="47">
        <v>1996</v>
      </c>
      <c r="H109" s="136" t="s">
        <v>2773</v>
      </c>
      <c r="I109" s="136" t="s">
        <v>2774</v>
      </c>
      <c r="J109" s="47" t="s">
        <v>2775</v>
      </c>
      <c r="K109" s="47" t="s">
        <v>2776</v>
      </c>
      <c r="L109" s="47"/>
      <c r="M109" s="136"/>
      <c r="N109" s="47"/>
      <c r="O109" s="47"/>
      <c r="P109" s="124"/>
      <c r="Q109" s="136"/>
      <c r="R109" s="136"/>
      <c r="S109" s="136"/>
    </row>
    <row r="110" spans="1:19" ht="45" x14ac:dyDescent="0.25">
      <c r="A110" s="136"/>
      <c r="B110" s="47" t="s">
        <v>1461</v>
      </c>
      <c r="C110" s="47" t="s">
        <v>2689</v>
      </c>
      <c r="D110" s="47" t="s">
        <v>2739</v>
      </c>
      <c r="E110" s="47" t="s">
        <v>2740</v>
      </c>
      <c r="F110" s="47" t="s">
        <v>2781</v>
      </c>
      <c r="G110" s="47">
        <v>2004</v>
      </c>
      <c r="H110" s="136" t="s">
        <v>2785</v>
      </c>
      <c r="I110" s="136" t="s">
        <v>2787</v>
      </c>
      <c r="J110" s="47" t="s">
        <v>2788</v>
      </c>
      <c r="K110" s="47" t="s">
        <v>2791</v>
      </c>
      <c r="L110" s="47"/>
      <c r="M110" s="136"/>
      <c r="N110" s="47"/>
      <c r="O110" s="47"/>
      <c r="P110" s="124"/>
      <c r="Q110" s="136"/>
      <c r="R110" s="136"/>
      <c r="S110" s="136"/>
    </row>
    <row r="111" spans="1:19" ht="45" x14ac:dyDescent="0.25">
      <c r="A111" s="136"/>
      <c r="B111" s="47" t="s">
        <v>1461</v>
      </c>
      <c r="C111" s="47" t="s">
        <v>2689</v>
      </c>
      <c r="D111" s="47" t="s">
        <v>2739</v>
      </c>
      <c r="E111" s="47" t="s">
        <v>2740</v>
      </c>
      <c r="F111" s="47" t="s">
        <v>2794</v>
      </c>
      <c r="G111" s="47">
        <v>2003</v>
      </c>
      <c r="H111" s="136" t="s">
        <v>2796</v>
      </c>
      <c r="I111" s="136" t="s">
        <v>2774</v>
      </c>
      <c r="J111" s="47" t="s">
        <v>2799</v>
      </c>
      <c r="K111" s="47" t="s">
        <v>2802</v>
      </c>
      <c r="L111" s="47"/>
      <c r="M111" s="136"/>
      <c r="N111" s="47"/>
      <c r="O111" s="47"/>
      <c r="P111" s="124"/>
      <c r="Q111" s="136"/>
      <c r="R111" s="136"/>
      <c r="S111" s="136"/>
    </row>
    <row r="112" spans="1:19" ht="45" x14ac:dyDescent="0.25">
      <c r="A112" s="136"/>
      <c r="B112" s="47" t="s">
        <v>1461</v>
      </c>
      <c r="C112" s="47" t="s">
        <v>2689</v>
      </c>
      <c r="D112" s="47" t="s">
        <v>2739</v>
      </c>
      <c r="E112" s="47" t="s">
        <v>2740</v>
      </c>
      <c r="F112" s="47" t="s">
        <v>2824</v>
      </c>
      <c r="G112" s="47">
        <v>2004</v>
      </c>
      <c r="H112" s="136" t="s">
        <v>2826</v>
      </c>
      <c r="I112" s="136" t="s">
        <v>2774</v>
      </c>
      <c r="J112" s="47" t="s">
        <v>2830</v>
      </c>
      <c r="K112" s="47" t="s">
        <v>2831</v>
      </c>
      <c r="L112" s="47"/>
      <c r="M112" s="136"/>
      <c r="N112" s="47"/>
      <c r="O112" s="47"/>
      <c r="P112" s="124"/>
      <c r="Q112" s="136"/>
      <c r="R112" s="136"/>
      <c r="S112" s="136"/>
    </row>
    <row r="113" spans="1:19" ht="30" x14ac:dyDescent="0.25">
      <c r="A113" s="136"/>
      <c r="B113" s="47" t="s">
        <v>1461</v>
      </c>
      <c r="C113" s="47" t="s">
        <v>2689</v>
      </c>
      <c r="D113" s="47" t="s">
        <v>2739</v>
      </c>
      <c r="E113" s="47" t="s">
        <v>2740</v>
      </c>
      <c r="F113" s="47" t="s">
        <v>2835</v>
      </c>
      <c r="G113" s="47">
        <v>2004</v>
      </c>
      <c r="H113" s="136" t="s">
        <v>2836</v>
      </c>
      <c r="I113" s="136" t="s">
        <v>2774</v>
      </c>
      <c r="J113" s="47" t="s">
        <v>2837</v>
      </c>
      <c r="K113" s="47" t="s">
        <v>2839</v>
      </c>
      <c r="L113" s="47"/>
      <c r="M113" s="136"/>
      <c r="N113" s="47"/>
      <c r="O113" s="47"/>
      <c r="P113" s="124"/>
      <c r="Q113" s="136"/>
      <c r="R113" s="136"/>
      <c r="S113" s="136"/>
    </row>
    <row r="114" spans="1:19" ht="30" x14ac:dyDescent="0.25">
      <c r="A114" s="136"/>
      <c r="B114" s="47" t="s">
        <v>1461</v>
      </c>
      <c r="C114" s="47" t="s">
        <v>2689</v>
      </c>
      <c r="D114" s="47" t="s">
        <v>2739</v>
      </c>
      <c r="E114" s="47" t="s">
        <v>2740</v>
      </c>
      <c r="F114" s="47" t="s">
        <v>2848</v>
      </c>
      <c r="G114" s="47">
        <v>2007</v>
      </c>
      <c r="H114" s="136" t="s">
        <v>2849</v>
      </c>
      <c r="I114" s="136" t="s">
        <v>2851</v>
      </c>
      <c r="J114" s="47" t="s">
        <v>2853</v>
      </c>
      <c r="K114" s="47" t="s">
        <v>2855</v>
      </c>
      <c r="L114" s="47"/>
      <c r="M114" s="136"/>
      <c r="N114" s="47"/>
      <c r="O114" s="47"/>
      <c r="P114" s="124"/>
      <c r="Q114" s="136"/>
      <c r="R114" s="136"/>
      <c r="S114" s="136"/>
    </row>
    <row r="115" spans="1:19" ht="30" x14ac:dyDescent="0.25">
      <c r="A115" s="136"/>
      <c r="B115" s="47" t="s">
        <v>1461</v>
      </c>
      <c r="C115" s="47" t="s">
        <v>2689</v>
      </c>
      <c r="D115" s="47" t="s">
        <v>2739</v>
      </c>
      <c r="E115" s="47" t="s">
        <v>2740</v>
      </c>
      <c r="F115" s="47" t="s">
        <v>2861</v>
      </c>
      <c r="G115" s="47">
        <v>2000</v>
      </c>
      <c r="H115" s="136" t="s">
        <v>2863</v>
      </c>
      <c r="I115" s="136" t="s">
        <v>2744</v>
      </c>
      <c r="J115" s="47" t="s">
        <v>2864</v>
      </c>
      <c r="K115" s="47" t="s">
        <v>2865</v>
      </c>
      <c r="L115" s="47"/>
      <c r="M115" s="136"/>
      <c r="N115" s="47"/>
      <c r="O115" s="47"/>
      <c r="P115" s="124"/>
      <c r="Q115" s="136"/>
      <c r="R115" s="136"/>
      <c r="S115" s="136"/>
    </row>
    <row r="116" spans="1:19" ht="30" x14ac:dyDescent="0.25">
      <c r="A116" s="136"/>
      <c r="B116" s="47" t="s">
        <v>1461</v>
      </c>
      <c r="C116" s="47" t="s">
        <v>2689</v>
      </c>
      <c r="D116" s="47" t="s">
        <v>2739</v>
      </c>
      <c r="E116" s="47" t="s">
        <v>2740</v>
      </c>
      <c r="F116" s="47" t="s">
        <v>2866</v>
      </c>
      <c r="G116" s="47">
        <v>2007</v>
      </c>
      <c r="H116" s="136" t="s">
        <v>2867</v>
      </c>
      <c r="I116" s="136" t="s">
        <v>2774</v>
      </c>
      <c r="J116" s="47" t="s">
        <v>2869</v>
      </c>
      <c r="K116" s="47" t="s">
        <v>2870</v>
      </c>
      <c r="L116" s="47"/>
      <c r="M116" s="136"/>
      <c r="N116" s="47"/>
      <c r="O116" s="47"/>
      <c r="P116" s="124"/>
      <c r="Q116" s="136"/>
      <c r="R116" s="136"/>
      <c r="S116" s="136"/>
    </row>
    <row r="117" spans="1:19" ht="30" x14ac:dyDescent="0.25">
      <c r="A117" s="136"/>
      <c r="B117" s="47" t="s">
        <v>1461</v>
      </c>
      <c r="C117" s="47" t="s">
        <v>2689</v>
      </c>
      <c r="D117" s="47" t="s">
        <v>2739</v>
      </c>
      <c r="E117" s="47" t="s">
        <v>2740</v>
      </c>
      <c r="F117" s="47" t="s">
        <v>2872</v>
      </c>
      <c r="G117" s="47">
        <v>2005</v>
      </c>
      <c r="H117" s="136" t="s">
        <v>2874</v>
      </c>
      <c r="I117" s="136" t="s">
        <v>2876</v>
      </c>
      <c r="J117" s="47" t="s">
        <v>2877</v>
      </c>
      <c r="K117" s="47" t="s">
        <v>2879</v>
      </c>
      <c r="L117" s="47"/>
      <c r="M117" s="136"/>
      <c r="N117" s="47"/>
      <c r="O117" s="47"/>
      <c r="P117" s="124"/>
      <c r="Q117" s="136"/>
      <c r="R117" s="136"/>
      <c r="S117" s="136"/>
    </row>
    <row r="118" spans="1:19" x14ac:dyDescent="0.25">
      <c r="A118" s="136"/>
      <c r="B118" s="47" t="s">
        <v>1461</v>
      </c>
      <c r="C118" s="47" t="s">
        <v>2689</v>
      </c>
      <c r="D118" s="47" t="s">
        <v>2690</v>
      </c>
      <c r="E118" s="47"/>
      <c r="F118" s="47" t="s">
        <v>2883</v>
      </c>
      <c r="G118" s="47">
        <v>2002</v>
      </c>
      <c r="H118" s="136" t="s">
        <v>2884</v>
      </c>
      <c r="I118" s="136" t="s">
        <v>2886</v>
      </c>
      <c r="J118" s="47" t="s">
        <v>2887</v>
      </c>
      <c r="K118" s="47" t="s">
        <v>2889</v>
      </c>
      <c r="L118" s="47"/>
      <c r="M118" s="136"/>
      <c r="N118" s="47"/>
      <c r="O118" s="47"/>
      <c r="P118" s="124"/>
      <c r="Q118" s="136"/>
      <c r="R118" s="136"/>
      <c r="S118" s="136"/>
    </row>
    <row r="119" spans="1:19" ht="45" x14ac:dyDescent="0.25">
      <c r="A119" s="136"/>
      <c r="B119" s="47" t="s">
        <v>1461</v>
      </c>
      <c r="C119" s="47" t="s">
        <v>2689</v>
      </c>
      <c r="D119" s="47" t="s">
        <v>2739</v>
      </c>
      <c r="E119" s="47" t="s">
        <v>2740</v>
      </c>
      <c r="F119" s="47" t="s">
        <v>2895</v>
      </c>
      <c r="G119" s="47">
        <v>2013</v>
      </c>
      <c r="H119" s="136" t="s">
        <v>2898</v>
      </c>
      <c r="I119" s="136" t="s">
        <v>2744</v>
      </c>
      <c r="J119" s="47" t="s">
        <v>2900</v>
      </c>
      <c r="K119" s="47" t="s">
        <v>2902</v>
      </c>
      <c r="L119" s="47"/>
      <c r="M119" s="136"/>
      <c r="N119" s="47"/>
      <c r="O119" s="47"/>
      <c r="P119" s="124"/>
      <c r="Q119" s="136"/>
      <c r="R119" s="136"/>
      <c r="S119" s="136"/>
    </row>
    <row r="120" spans="1:19" ht="30" x14ac:dyDescent="0.25">
      <c r="A120" s="136"/>
      <c r="B120" s="47" t="s">
        <v>1461</v>
      </c>
      <c r="C120" s="47" t="s">
        <v>2689</v>
      </c>
      <c r="D120" s="47" t="s">
        <v>2739</v>
      </c>
      <c r="E120" s="47" t="s">
        <v>2740</v>
      </c>
      <c r="F120" s="47" t="s">
        <v>2905</v>
      </c>
      <c r="G120" s="47">
        <v>2001</v>
      </c>
      <c r="H120" s="136" t="s">
        <v>2906</v>
      </c>
      <c r="I120" s="136"/>
      <c r="J120" s="47" t="s">
        <v>2907</v>
      </c>
      <c r="K120" s="47" t="s">
        <v>2908</v>
      </c>
      <c r="L120" s="47"/>
      <c r="M120" s="136"/>
      <c r="N120" s="47"/>
      <c r="O120" s="47"/>
      <c r="P120" s="124"/>
      <c r="Q120" s="136"/>
      <c r="R120" s="136"/>
      <c r="S120" s="136"/>
    </row>
    <row r="121" spans="1:19" ht="45" x14ac:dyDescent="0.25">
      <c r="A121" s="136"/>
      <c r="B121" s="47" t="s">
        <v>1461</v>
      </c>
      <c r="C121" s="47" t="s">
        <v>2689</v>
      </c>
      <c r="D121" s="47" t="s">
        <v>2739</v>
      </c>
      <c r="E121" s="47" t="s">
        <v>2740</v>
      </c>
      <c r="F121" s="47" t="s">
        <v>2909</v>
      </c>
      <c r="G121" s="47">
        <v>2010</v>
      </c>
      <c r="H121" s="136" t="s">
        <v>2910</v>
      </c>
      <c r="I121" s="136" t="s">
        <v>2774</v>
      </c>
      <c r="J121" s="47" t="s">
        <v>2911</v>
      </c>
      <c r="K121" s="47" t="s">
        <v>2912</v>
      </c>
      <c r="L121" s="47"/>
      <c r="M121" s="136"/>
      <c r="N121" s="47"/>
      <c r="O121" s="47"/>
      <c r="P121" s="124"/>
      <c r="Q121" s="136"/>
      <c r="R121" s="136"/>
      <c r="S121" s="136"/>
    </row>
    <row r="122" spans="1:19" x14ac:dyDescent="0.25">
      <c r="A122" s="136"/>
      <c r="B122" s="47" t="s">
        <v>1461</v>
      </c>
      <c r="C122" s="47" t="s">
        <v>2689</v>
      </c>
      <c r="D122" s="47"/>
      <c r="E122" s="47"/>
      <c r="F122" s="47"/>
      <c r="G122" s="47"/>
      <c r="H122" s="136"/>
      <c r="I122" s="136"/>
      <c r="J122" s="47" t="s">
        <v>2913</v>
      </c>
      <c r="K122" s="47" t="s">
        <v>2912</v>
      </c>
      <c r="L122" s="47"/>
      <c r="M122" s="136"/>
      <c r="N122" s="47"/>
      <c r="O122" s="47"/>
      <c r="P122" s="124"/>
      <c r="Q122" s="136"/>
      <c r="R122" s="136"/>
      <c r="S122" s="136"/>
    </row>
    <row r="123" spans="1:19" ht="45" x14ac:dyDescent="0.25">
      <c r="A123" s="138"/>
      <c r="B123" s="134" t="s">
        <v>1461</v>
      </c>
      <c r="C123" s="134" t="s">
        <v>2689</v>
      </c>
      <c r="D123" s="134"/>
      <c r="E123" s="134"/>
      <c r="F123" s="134"/>
      <c r="G123" s="134"/>
      <c r="H123" s="138"/>
      <c r="I123" s="138"/>
      <c r="J123" s="134" t="s">
        <v>2945</v>
      </c>
      <c r="K123" s="134" t="s">
        <v>2902</v>
      </c>
      <c r="L123" s="47"/>
      <c r="M123" s="136"/>
      <c r="N123" s="47"/>
      <c r="O123" s="47"/>
      <c r="P123" s="124"/>
      <c r="Q123" s="136"/>
      <c r="R123" s="136"/>
      <c r="S123" s="136"/>
    </row>
    <row r="124" spans="1:19" ht="30" x14ac:dyDescent="0.25">
      <c r="A124" s="138"/>
      <c r="B124" s="134" t="s">
        <v>1461</v>
      </c>
      <c r="C124" s="134" t="s">
        <v>2689</v>
      </c>
      <c r="D124" s="134" t="s">
        <v>2739</v>
      </c>
      <c r="E124" s="134" t="s">
        <v>2740</v>
      </c>
      <c r="F124" s="134" t="s">
        <v>2949</v>
      </c>
      <c r="G124" s="134">
        <v>2003</v>
      </c>
      <c r="H124" s="138" t="s">
        <v>2950</v>
      </c>
      <c r="I124" s="138" t="s">
        <v>2774</v>
      </c>
      <c r="J124" s="134" t="s">
        <v>2951</v>
      </c>
      <c r="K124" s="134" t="s">
        <v>2952</v>
      </c>
      <c r="L124" s="47"/>
      <c r="M124" s="136"/>
      <c r="N124" s="47"/>
      <c r="O124" s="47"/>
      <c r="P124" s="124"/>
      <c r="Q124" s="136"/>
      <c r="R124" s="136"/>
      <c r="S124" s="136"/>
    </row>
    <row r="125" spans="1:19" ht="30" x14ac:dyDescent="0.25">
      <c r="A125" s="136"/>
      <c r="B125" s="47" t="s">
        <v>1461</v>
      </c>
      <c r="C125" s="47" t="s">
        <v>2689</v>
      </c>
      <c r="D125" s="47" t="s">
        <v>2739</v>
      </c>
      <c r="E125" s="47" t="s">
        <v>2740</v>
      </c>
      <c r="F125" s="47" t="s">
        <v>2953</v>
      </c>
      <c r="G125" s="47">
        <v>2001</v>
      </c>
      <c r="H125" s="136" t="s">
        <v>2906</v>
      </c>
      <c r="I125" s="136"/>
      <c r="J125" s="47" t="s">
        <v>2954</v>
      </c>
      <c r="K125" s="47" t="s">
        <v>2955</v>
      </c>
      <c r="L125" s="47"/>
      <c r="M125" s="136"/>
      <c r="N125" s="47"/>
      <c r="O125" s="47"/>
      <c r="P125" s="124"/>
      <c r="Q125" s="136"/>
      <c r="R125" s="136"/>
      <c r="S125" s="136"/>
    </row>
    <row r="126" spans="1:19" ht="30" x14ac:dyDescent="0.25">
      <c r="A126" s="136"/>
      <c r="B126" s="47" t="s">
        <v>1461</v>
      </c>
      <c r="C126" s="47" t="s">
        <v>2689</v>
      </c>
      <c r="D126" s="47" t="s">
        <v>2739</v>
      </c>
      <c r="E126" s="47" t="s">
        <v>2740</v>
      </c>
      <c r="F126" s="47" t="s">
        <v>2958</v>
      </c>
      <c r="G126" s="47">
        <v>2001</v>
      </c>
      <c r="H126" s="136" t="s">
        <v>2961</v>
      </c>
      <c r="I126" s="136" t="s">
        <v>2876</v>
      </c>
      <c r="J126" s="47" t="s">
        <v>2963</v>
      </c>
      <c r="K126" s="47" t="s">
        <v>2964</v>
      </c>
      <c r="L126" s="47"/>
      <c r="M126" s="136"/>
      <c r="N126" s="47"/>
      <c r="O126" s="47"/>
      <c r="P126" s="124"/>
      <c r="Q126" s="136"/>
      <c r="R126" s="136"/>
      <c r="S126" s="136"/>
    </row>
    <row r="127" spans="1:19" x14ac:dyDescent="0.25">
      <c r="A127" s="136"/>
      <c r="B127" s="47" t="s">
        <v>1461</v>
      </c>
      <c r="C127" s="47"/>
      <c r="D127" s="47"/>
      <c r="E127" s="47"/>
      <c r="F127" s="47" t="s">
        <v>2866</v>
      </c>
      <c r="G127" s="47">
        <v>1995</v>
      </c>
      <c r="H127" s="136" t="s">
        <v>2968</v>
      </c>
      <c r="I127" s="136" t="s">
        <v>2969</v>
      </c>
      <c r="J127" s="91" t="s">
        <v>2970</v>
      </c>
      <c r="K127" s="47" t="s">
        <v>2971</v>
      </c>
      <c r="L127" s="47"/>
      <c r="M127" s="136"/>
      <c r="N127" s="47"/>
      <c r="O127" s="47"/>
      <c r="P127" s="124"/>
      <c r="Q127" s="136"/>
      <c r="R127" s="136"/>
      <c r="S127" s="136"/>
    </row>
    <row r="128" spans="1:19" ht="45" x14ac:dyDescent="0.25">
      <c r="A128" s="136"/>
      <c r="B128" s="47" t="s">
        <v>1461</v>
      </c>
      <c r="C128" s="47" t="s">
        <v>2689</v>
      </c>
      <c r="D128" s="47" t="s">
        <v>2690</v>
      </c>
      <c r="E128" s="47" t="s">
        <v>2972</v>
      </c>
      <c r="F128" s="47" t="s">
        <v>2691</v>
      </c>
      <c r="G128" s="47">
        <v>2011</v>
      </c>
      <c r="H128" s="136" t="s">
        <v>2693</v>
      </c>
      <c r="I128" s="136"/>
      <c r="J128" s="127" t="s">
        <v>2721</v>
      </c>
      <c r="K128" s="47" t="s">
        <v>2985</v>
      </c>
      <c r="L128" s="47"/>
      <c r="M128" s="136"/>
      <c r="N128" s="47"/>
      <c r="O128" s="47"/>
      <c r="P128" s="124"/>
      <c r="Q128" s="136"/>
      <c r="R128" s="136"/>
      <c r="S128" s="136"/>
    </row>
    <row r="129" spans="1:19" ht="30" x14ac:dyDescent="0.25">
      <c r="A129" s="136"/>
      <c r="B129" s="47" t="s">
        <v>1461</v>
      </c>
      <c r="C129" s="47" t="s">
        <v>2689</v>
      </c>
      <c r="D129" s="135" t="s">
        <v>2988</v>
      </c>
      <c r="E129" s="47" t="s">
        <v>2999</v>
      </c>
      <c r="F129" s="47"/>
      <c r="G129" s="47"/>
      <c r="H129" s="136"/>
      <c r="I129" s="136"/>
      <c r="J129" s="135" t="s">
        <v>3001</v>
      </c>
      <c r="K129" s="47" t="s">
        <v>3002</v>
      </c>
      <c r="L129" s="47"/>
      <c r="M129" s="136" t="s">
        <v>3004</v>
      </c>
      <c r="N129" s="47"/>
      <c r="O129" s="47"/>
      <c r="P129" s="124"/>
      <c r="Q129" s="136"/>
      <c r="R129" s="136"/>
      <c r="S129" s="136"/>
    </row>
    <row r="130" spans="1:19" ht="45" x14ac:dyDescent="0.25">
      <c r="A130" s="136"/>
      <c r="B130" s="47" t="s">
        <v>1461</v>
      </c>
      <c r="C130" s="47" t="s">
        <v>3006</v>
      </c>
      <c r="D130" s="135" t="s">
        <v>3008</v>
      </c>
      <c r="E130" s="47"/>
      <c r="F130" s="47" t="s">
        <v>3009</v>
      </c>
      <c r="G130" s="47"/>
      <c r="H130" s="137">
        <v>41172</v>
      </c>
      <c r="I130" s="136"/>
      <c r="J130" s="47"/>
      <c r="K130" s="47"/>
      <c r="L130" s="47"/>
      <c r="M130" s="136" t="s">
        <v>3012</v>
      </c>
      <c r="N130" s="47"/>
      <c r="O130" s="47"/>
      <c r="P130" s="124"/>
      <c r="Q130" s="136"/>
      <c r="R130" s="136"/>
      <c r="S130" s="136"/>
    </row>
    <row r="131" spans="1:19" x14ac:dyDescent="0.25">
      <c r="A131" s="136"/>
      <c r="B131" s="47"/>
      <c r="C131" s="47"/>
      <c r="D131" s="47"/>
      <c r="E131" s="47"/>
      <c r="F131" s="47"/>
      <c r="G131" s="47"/>
      <c r="H131" s="136"/>
      <c r="I131" s="136"/>
      <c r="J131" s="47"/>
      <c r="K131" s="47"/>
      <c r="L131" s="47"/>
      <c r="M131" s="136"/>
      <c r="N131" s="47"/>
      <c r="O131" s="47"/>
      <c r="P131" s="124"/>
      <c r="Q131" s="136"/>
      <c r="R131" s="136"/>
      <c r="S131" s="136"/>
    </row>
    <row r="132" spans="1:19" x14ac:dyDescent="0.25">
      <c r="A132" s="136"/>
      <c r="B132" s="47"/>
      <c r="C132" s="47"/>
      <c r="D132" s="47"/>
      <c r="E132" s="47"/>
      <c r="F132" s="47"/>
      <c r="G132" s="47"/>
      <c r="H132" s="136"/>
      <c r="I132" s="136"/>
      <c r="J132" s="47"/>
      <c r="K132" s="47"/>
      <c r="L132" s="47"/>
      <c r="M132" s="136"/>
      <c r="N132" s="47"/>
      <c r="O132" s="47"/>
      <c r="P132" s="124"/>
      <c r="Q132" s="136"/>
      <c r="R132" s="136"/>
      <c r="S132" s="136"/>
    </row>
    <row r="133" spans="1:19" x14ac:dyDescent="0.25">
      <c r="A133" s="136"/>
      <c r="B133" s="47"/>
      <c r="C133" s="47"/>
      <c r="D133" s="47"/>
      <c r="E133" s="47"/>
      <c r="F133" s="47"/>
      <c r="G133" s="47"/>
      <c r="H133" s="136"/>
      <c r="I133" s="136"/>
      <c r="J133" s="47"/>
      <c r="K133" s="47"/>
      <c r="L133" s="47"/>
      <c r="M133" s="136"/>
      <c r="N133" s="47"/>
      <c r="O133" s="47"/>
      <c r="P133" s="124"/>
      <c r="Q133" s="136"/>
      <c r="R133" s="136"/>
      <c r="S133" s="136"/>
    </row>
    <row r="134" spans="1:19" x14ac:dyDescent="0.25">
      <c r="A134" s="136"/>
      <c r="B134" s="47"/>
      <c r="C134" s="47"/>
      <c r="D134" s="47"/>
      <c r="E134" s="47"/>
      <c r="F134" s="47"/>
      <c r="G134" s="47"/>
      <c r="H134" s="136"/>
      <c r="I134" s="136"/>
      <c r="J134" s="47"/>
      <c r="K134" s="47"/>
      <c r="L134" s="47"/>
      <c r="M134" s="136"/>
      <c r="N134" s="47"/>
      <c r="O134" s="47"/>
      <c r="P134" s="124"/>
      <c r="Q134" s="136"/>
      <c r="R134" s="136"/>
      <c r="S134" s="136"/>
    </row>
    <row r="135" spans="1:19" x14ac:dyDescent="0.25">
      <c r="A135" s="136"/>
      <c r="B135" s="47"/>
      <c r="C135" s="47"/>
      <c r="D135" s="47"/>
      <c r="E135" s="47"/>
      <c r="F135" s="47"/>
      <c r="G135" s="47"/>
      <c r="H135" s="136"/>
      <c r="I135" s="136"/>
      <c r="J135" s="47"/>
      <c r="K135" s="47"/>
      <c r="L135" s="47"/>
      <c r="M135" s="136"/>
      <c r="N135" s="47"/>
      <c r="O135" s="47"/>
      <c r="P135" s="124"/>
      <c r="Q135" s="136"/>
      <c r="R135" s="136"/>
      <c r="S135" s="136"/>
    </row>
    <row r="136" spans="1:19" x14ac:dyDescent="0.25">
      <c r="A136" s="136"/>
      <c r="B136" s="47"/>
      <c r="C136" s="47"/>
      <c r="D136" s="47"/>
      <c r="E136" s="47"/>
      <c r="F136" s="47"/>
      <c r="G136" s="47"/>
      <c r="H136" s="136"/>
      <c r="I136" s="136"/>
      <c r="J136" s="47"/>
      <c r="K136" s="47"/>
      <c r="L136" s="47"/>
      <c r="M136" s="136"/>
      <c r="N136" s="47"/>
      <c r="O136" s="47"/>
      <c r="P136" s="124"/>
      <c r="Q136" s="136"/>
      <c r="R136" s="136"/>
      <c r="S136" s="136"/>
    </row>
    <row r="137" spans="1:19" x14ac:dyDescent="0.25">
      <c r="A137" s="136"/>
      <c r="B137" s="47"/>
      <c r="C137" s="47"/>
      <c r="D137" s="47"/>
      <c r="E137" s="47"/>
      <c r="F137" s="47"/>
      <c r="G137" s="47"/>
      <c r="H137" s="136"/>
      <c r="I137" s="136"/>
      <c r="J137" s="47"/>
      <c r="K137" s="47"/>
      <c r="L137" s="47"/>
      <c r="M137" s="136"/>
      <c r="N137" s="47"/>
      <c r="O137" s="47"/>
      <c r="P137" s="124"/>
      <c r="Q137" s="136"/>
      <c r="R137" s="136"/>
      <c r="S137" s="136"/>
    </row>
    <row r="138" spans="1:19" x14ac:dyDescent="0.25">
      <c r="A138" s="136"/>
      <c r="B138" s="47"/>
      <c r="C138" s="47"/>
      <c r="D138" s="47"/>
      <c r="E138" s="47"/>
      <c r="F138" s="47"/>
      <c r="G138" s="47"/>
      <c r="H138" s="136"/>
      <c r="I138" s="136"/>
      <c r="J138" s="47"/>
      <c r="K138" s="47"/>
      <c r="L138" s="47"/>
      <c r="M138" s="136"/>
      <c r="N138" s="47"/>
      <c r="O138" s="47"/>
      <c r="P138" s="124"/>
      <c r="Q138" s="136"/>
      <c r="R138" s="136"/>
      <c r="S138" s="136"/>
    </row>
  </sheetData>
  <hyperlinks>
    <hyperlink ref="P4" r:id="rId1" display="http://www.coe.ru/doc/JP_minorities/Doc-s in Russian/FCNM.php"/>
    <hyperlink ref="P5" r:id="rId2" display="https://wcd.coe.int/ViewDoc.jsp?id=1126345&amp;Site=CM"/>
    <hyperlink ref="P7" r:id="rId3" display="http://www.ilo.org/dyn/normlex/en/f?p=NORMLEXPUB:12100:0::NO:12100:P12100_INSTRUMENT_ID:312174:NO"/>
    <hyperlink ref="P8" r:id="rId4" display="http://www.ilo.org/dyn/normlex/en/f?p=NORMLEXPUB:12100:0::NO:12100:P12100_INSTRUMENT_ID:312256:NO"/>
    <hyperlink ref="P9" r:id="rId5" display="http://www.ilo.org/dyn/normlex/en/f?p=1000:12100:0::NO::P12100_INSTRUMENT_ID:312283"/>
    <hyperlink ref="Q9" r:id="rId6" display="http://www.ilo.org/public/russian/region/eurpro/moscow/areas/ipec/conv.htm"/>
    <hyperlink ref="P10" r:id="rId7" display="http://www.ilo.org/dyn/normlex/en/f?p=1000:12100:0::NO::P12100_INSTRUMENT_ID:312314"/>
    <hyperlink ref="Q10" r:id="rId8" display="http://www.ilo.org/wcmsp5/groups/public/---ed_norm/---normes/documents/publication/wcms_100897.pdf"/>
    <hyperlink ref="P11" r:id="rId9" display="http://www.ilo.org/dyn/normlex/en/f?p=1000:12100:0::NO::P12100_INSTRUMENT_ID:312327"/>
    <hyperlink ref="Q11" r:id="rId10" display="http://www.un.org/ru/documents/decl_conv/conventions/convention182.shtml"/>
    <hyperlink ref="Q12" r:id="rId11" display="http://www.un.org/ru/documents/decl_conv/conventions/genocide.shtml"/>
    <hyperlink ref="Q13" r:id="rId12" display="http://www.un.org/ru/documents/decl_conv/declarations/declhr.shtml"/>
    <hyperlink ref="Q14" r:id="rId13" display="http://www.un.org/ru/documents/decl_conv/conventions/raceconv.shtml"/>
    <hyperlink ref="Q17" r:id="rId14" display="http://www.un.org/ru/documents/decl_conv/conventions/warcrimes_limit.shtml"/>
    <hyperlink ref="Q18" r:id="rId15" display="http://www.un.org/ru/documents/decl_conv/conventions/apartheid1973.shtml"/>
    <hyperlink ref="P19" r:id="rId16" display="http://treaties.un.org/Pages/ViewDetails.aspx?src=TREATY&amp;mtdsg_no=IV-8&amp;chapter=4&amp;lang=en"/>
    <hyperlink ref="Q19" r:id="rId17" display="http://www.un.org/ru/documents/decl_conv/conventions/cedaw.shtml"/>
    <hyperlink ref="P20" r:id="rId18" display="http://treaties.un.org/Pages/ViewDetails.aspx?src=TREATY&amp;mtdsg_no=IV-9&amp;chapter=4&amp;lang=en"/>
    <hyperlink ref="Q20" r:id="rId19" display="http://www.un.org/ru/documents/decl_conv/conventions/torture.shtml"/>
    <hyperlink ref="P21" r:id="rId20" display="http://treaties.un.org/pages/ViewDetails.aspx?src=TREATY&amp;mtdsg_no=IV-10&amp;chapter=4&amp;lang=en"/>
    <hyperlink ref="Q21" r:id="rId21" display="http://www.un.org/ru/documents/decl_conv/conventions/apartheid_in_sports.shtml"/>
    <hyperlink ref="P22" r:id="rId22" display="http://treaties.un.org/pages/ViewDetails.aspx?src=TREATY&amp;mtdsg_no=IV-11&amp;chapter=4&amp;lang=en"/>
    <hyperlink ref="Q22" r:id="rId23" display="http://www.un.org/ru/documents/decl_conv/conventions/childcon.shtml/"/>
    <hyperlink ref="P24" r:id="rId24" display="http://treaties.un.org/Pages/ViewDetails.aspx?src=TREATY&amp;mtdsg_no=IV-13&amp;chapter=4&amp;lang=en"/>
    <hyperlink ref="Q24" r:id="rId25" display="http://www.un.org/ru/documents/decl_conv/conventions/migrant.shtml"/>
    <hyperlink ref="Q29" r:id="rId26"/>
    <hyperlink ref="Q30" r:id="rId27" display="http://www.un.org/ru/documents/decl_conv/declarations/riodecl.shtml"/>
    <hyperlink ref="Q31" r:id="rId28"/>
    <hyperlink ref="P32" r:id="rId29"/>
    <hyperlink ref="Q32" r:id="rId30"/>
    <hyperlink ref="P36" r:id="rId31" display="http://www.unhchr.ch/tbs/doc.nsf/0/d0b7f023e8d6d9898025651e004bc0eb"/>
    <hyperlink ref="P37" r:id="rId32" display="http://www.unhchr.ch/tbs/doc.nsf/0/f60a0928c30f787980256811003b8d5d?Opendocument"/>
    <hyperlink ref="P42" r:id="rId33"/>
    <hyperlink ref="P46" r:id="rId34" display="http://www2.ohchr.org/english/bodies/cerd/docs/co/CERD.C.RUS.CO.19.pdf"/>
    <hyperlink ref="P53" r:id="rId35" display="http://www.constitution.ru/en/10003000-01.htm"/>
    <hyperlink ref="P54" r:id="rId36" display="http://www.russian-civil-code.com/"/>
    <hyperlink ref="Q55" r:id="rId37" display="http://194.67.84.9/inc/bkard.php?Id=816"/>
    <hyperlink ref="P56" r:id="rId38" display="http://base.garant.ru/5125161/"/>
    <hyperlink ref="P57" r:id="rId39" display="http://base.garant.ru/180406/"/>
    <hyperlink ref="P58" r:id="rId40" display="http://base.garant.ru/182356/"/>
    <hyperlink ref="P59" r:id="rId41" display="http://base.garant.ru/181870/"/>
    <hyperlink ref="P60" r:id="rId42" display="http://base.garant.ru/182550/"/>
    <hyperlink ref="P61" r:id="rId43" display="http://base.garant.ru/12122856/"/>
    <hyperlink ref="P62" r:id="rId44" display="http://base.garant.ru/183401/"/>
    <hyperlink ref="Q63" r:id="rId45"/>
    <hyperlink ref="Q67" r:id="rId46" display="http://images.garant.ru/navigation.dsp?PHPSESSID=de44a7631df5932963987d740636e7b5&amp;number=0&amp;page=1"/>
    <hyperlink ref="Q68" r:id="rId47" display="http://www.resheniya-sudov.ru/2004/284346/"/>
    <hyperlink ref="Q70" r:id="rId48" display="http://base.garant.ru/1778220/"/>
    <hyperlink ref="P71" r:id="rId49"/>
    <hyperlink ref="Q71" r:id="rId50"/>
    <hyperlink ref="Q73" r:id="rId51"/>
    <hyperlink ref="Q74" r:id="rId52" display="http://zakonprost.ru/content/regional/81/601239/"/>
    <hyperlink ref="P78" r:id="rId53" display="http://base.garant.ru/70112946/"/>
    <hyperlink ref="P80" r:id="rId54" display="http://base.garant.ru/12138110/"/>
    <hyperlink ref="P81" r:id="rId55" display="http://base.garant.ru/12168564/"/>
    <hyperlink ref="O101" r:id="rId56"/>
    <hyperlink ref="P101" r:id="rId57" display="http://base.garant.ru/10108595/"/>
  </hyperlinks>
  <pageMargins left="0.7" right="0.7" top="0.75" bottom="0.75" header="0.3" footer="0.3"/>
  <drawing r:id="rId58"/>
  <legacyDrawing r:id="rId5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30" sqref="B30"/>
    </sheetView>
  </sheetViews>
  <sheetFormatPr defaultColWidth="14.42578125" defaultRowHeight="12.75" customHeight="1" x14ac:dyDescent="0.25"/>
  <cols>
    <col min="1" max="1" width="17.28515625" style="62" customWidth="1"/>
    <col min="2" max="2" width="57.5703125" style="62" customWidth="1"/>
    <col min="3" max="20" width="17.28515625" style="62" customWidth="1"/>
    <col min="21" max="16384" width="14.42578125" style="62"/>
  </cols>
  <sheetData>
    <row r="1" spans="1:2" ht="12.75" customHeight="1" x14ac:dyDescent="0.25">
      <c r="A1" s="63" t="s">
        <v>9</v>
      </c>
    </row>
    <row r="6" spans="1:2" ht="12.75" customHeight="1" x14ac:dyDescent="0.25">
      <c r="B6" s="63" t="s">
        <v>45</v>
      </c>
    </row>
    <row r="8" spans="1:2" ht="12.75" customHeight="1" x14ac:dyDescent="0.25">
      <c r="B8" s="63" t="s">
        <v>46</v>
      </c>
    </row>
    <row r="10" spans="1:2" ht="12.75" customHeight="1" x14ac:dyDescent="0.25">
      <c r="B10" s="63" t="s">
        <v>48</v>
      </c>
    </row>
    <row r="12" spans="1:2" ht="12.75" customHeight="1" x14ac:dyDescent="0.25">
      <c r="B12" s="63" t="s">
        <v>49</v>
      </c>
    </row>
    <row r="14" spans="1:2" ht="12.75" customHeight="1" x14ac:dyDescent="0.25">
      <c r="B14" s="63" t="s">
        <v>50</v>
      </c>
    </row>
    <row r="15" spans="1:2" ht="12.75" customHeight="1" x14ac:dyDescent="0.25">
      <c r="B15" s="63" t="s">
        <v>51</v>
      </c>
    </row>
    <row r="16" spans="1:2" ht="12.75" customHeight="1" x14ac:dyDescent="0.25">
      <c r="B16" s="63" t="s">
        <v>52</v>
      </c>
    </row>
    <row r="18" spans="2:2" ht="12.75" customHeight="1" x14ac:dyDescent="0.25">
      <c r="B18" s="63" t="s">
        <v>53</v>
      </c>
    </row>
    <row r="19" spans="2:2" ht="12.75" customHeight="1" x14ac:dyDescent="0.25">
      <c r="B19" s="63" t="s">
        <v>54</v>
      </c>
    </row>
    <row r="20" spans="2:2" ht="12.75" customHeight="1" x14ac:dyDescent="0.25">
      <c r="B20" s="63" t="s">
        <v>55</v>
      </c>
    </row>
    <row r="21" spans="2:2" ht="12.75" customHeight="1" x14ac:dyDescent="0.25">
      <c r="B21" s="63" t="s">
        <v>56</v>
      </c>
    </row>
    <row r="22" spans="2:2" ht="12.75" customHeight="1" x14ac:dyDescent="0.25">
      <c r="B22" s="63" t="s">
        <v>57</v>
      </c>
    </row>
    <row r="23" spans="2:2" ht="12.75" customHeight="1" x14ac:dyDescent="0.25">
      <c r="B23" s="63" t="s">
        <v>58</v>
      </c>
    </row>
    <row r="24" spans="2:2" ht="12.75" customHeight="1" x14ac:dyDescent="0.25">
      <c r="B24" s="63" t="s">
        <v>59</v>
      </c>
    </row>
    <row r="25" spans="2:2" ht="12.75" customHeight="1" x14ac:dyDescent="0.25">
      <c r="B25" s="6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G112"/>
  <sheetViews>
    <sheetView zoomScale="90" zoomScaleNormal="90" workbookViewId="0">
      <selection activeCell="B6" sqref="B6"/>
    </sheetView>
  </sheetViews>
  <sheetFormatPr defaultColWidth="14.42578125" defaultRowHeight="12.75" customHeight="1" x14ac:dyDescent="0.25"/>
  <cols>
    <col min="1" max="1" width="7.140625" style="62" customWidth="1"/>
    <col min="2" max="2" width="13" style="62" customWidth="1"/>
    <col min="3" max="3" width="13.5703125" style="62" customWidth="1"/>
    <col min="4" max="4" width="7.28515625" style="62" customWidth="1"/>
    <col min="5" max="5" width="6.5703125" style="62" customWidth="1"/>
    <col min="6" max="6" width="6.28515625" style="62" customWidth="1"/>
    <col min="7" max="7" width="6.5703125" style="62" customWidth="1"/>
    <col min="8" max="9" width="13" style="62" customWidth="1"/>
    <col min="10" max="10" width="27.7109375" style="62" customWidth="1"/>
    <col min="11" max="11" width="12.28515625" style="62" customWidth="1"/>
    <col min="12" max="13" width="27.7109375" style="62" customWidth="1"/>
    <col min="14" max="14" width="20.7109375" style="62" customWidth="1"/>
    <col min="15" max="15" width="27.85546875" style="62" customWidth="1"/>
    <col min="16" max="16" width="19.5703125" style="62" customWidth="1"/>
    <col min="17" max="17" width="7.28515625" style="62" customWidth="1"/>
    <col min="18" max="33" width="13" style="62" customWidth="1"/>
    <col min="34" max="16384" width="14.42578125" style="62"/>
  </cols>
  <sheetData>
    <row r="1" spans="2:25" ht="14.25" customHeight="1" x14ac:dyDescent="0.25">
      <c r="B1" s="95" t="s">
        <v>0</v>
      </c>
      <c r="R1" s="96"/>
      <c r="S1" s="96"/>
    </row>
    <row r="2" spans="2:25" ht="14.25" customHeight="1" x14ac:dyDescent="0.25">
      <c r="R2" s="96"/>
      <c r="S2" s="96"/>
    </row>
    <row r="3" spans="2:25" ht="14.25" customHeight="1" x14ac:dyDescent="0.25">
      <c r="B3" s="56" t="s">
        <v>26</v>
      </c>
      <c r="R3" s="96"/>
      <c r="S3" s="96"/>
    </row>
    <row r="4" spans="2:25" ht="16.5" customHeight="1" x14ac:dyDescent="0.25">
      <c r="B4" s="56" t="s">
        <v>28</v>
      </c>
      <c r="J4" s="97"/>
      <c r="K4" s="97"/>
      <c r="L4" s="97"/>
      <c r="M4" s="97"/>
      <c r="R4" s="96"/>
      <c r="S4" s="96"/>
    </row>
    <row r="5" spans="2:25" ht="14.25" customHeight="1" x14ac:dyDescent="0.25">
      <c r="B5" s="56" t="s">
        <v>30</v>
      </c>
      <c r="R5" s="96"/>
      <c r="S5" s="96"/>
    </row>
    <row r="6" spans="2:25" ht="14.25" customHeight="1" x14ac:dyDescent="0.25">
      <c r="R6" s="96"/>
      <c r="S6" s="96"/>
    </row>
    <row r="7" spans="2:25" ht="14.25" customHeight="1" x14ac:dyDescent="0.25"/>
    <row r="8" spans="2:25" ht="14.25" customHeight="1" x14ac:dyDescent="0.25"/>
    <row r="9" spans="2:25" ht="14.25" customHeight="1" x14ac:dyDescent="0.25">
      <c r="H9" s="56" t="s">
        <v>31</v>
      </c>
      <c r="X9" s="56" t="s">
        <v>32</v>
      </c>
      <c r="Y9" s="59" t="s">
        <v>33</v>
      </c>
    </row>
    <row r="10" spans="2:25" ht="14.25" customHeight="1" x14ac:dyDescent="0.25">
      <c r="H10" s="56" t="s">
        <v>36</v>
      </c>
      <c r="I10" s="98" t="s">
        <v>37</v>
      </c>
      <c r="X10" s="56" t="s">
        <v>450</v>
      </c>
      <c r="Y10" s="59" t="s">
        <v>452</v>
      </c>
    </row>
    <row r="11" spans="2:25" ht="14.25" customHeight="1" x14ac:dyDescent="0.25">
      <c r="I11" s="99" t="s">
        <v>460</v>
      </c>
      <c r="X11" s="56" t="s">
        <v>620</v>
      </c>
      <c r="Y11" s="59" t="s">
        <v>621</v>
      </c>
    </row>
    <row r="12" spans="2:25" ht="14.25" customHeight="1" x14ac:dyDescent="0.25">
      <c r="I12" s="59" t="s">
        <v>640</v>
      </c>
    </row>
    <row r="13" spans="2:25" ht="14.25" customHeight="1" x14ac:dyDescent="0.25">
      <c r="I13" s="59" t="s">
        <v>644</v>
      </c>
    </row>
    <row r="14" spans="2:25" ht="14.25" customHeight="1" x14ac:dyDescent="0.25">
      <c r="I14" s="59" t="s">
        <v>649</v>
      </c>
    </row>
    <row r="15" spans="2:25" ht="14.25" customHeight="1" x14ac:dyDescent="0.25">
      <c r="I15" s="59" t="s">
        <v>654</v>
      </c>
    </row>
    <row r="16" spans="2:25" ht="14.25" customHeight="1" x14ac:dyDescent="0.25">
      <c r="I16" s="59" t="s">
        <v>662</v>
      </c>
    </row>
    <row r="17" spans="2:33" ht="14.25" customHeight="1" x14ac:dyDescent="0.25"/>
    <row r="18" spans="2:33" ht="14.25" customHeight="1" x14ac:dyDescent="0.25">
      <c r="H18" s="95" t="s">
        <v>668</v>
      </c>
      <c r="M18" s="95" t="s">
        <v>673</v>
      </c>
      <c r="O18" s="95" t="s">
        <v>691</v>
      </c>
      <c r="T18" s="95" t="s">
        <v>668</v>
      </c>
      <c r="U18" s="95" t="s">
        <v>691</v>
      </c>
      <c r="V18" s="95" t="s">
        <v>692</v>
      </c>
      <c r="X18" s="100">
        <v>1989</v>
      </c>
      <c r="Y18" s="101">
        <v>2002</v>
      </c>
      <c r="Z18" s="56">
        <v>1926</v>
      </c>
      <c r="AA18" s="56">
        <v>1939</v>
      </c>
      <c r="AB18" s="56">
        <v>1959</v>
      </c>
      <c r="AC18" s="56">
        <v>1970</v>
      </c>
      <c r="AD18" s="56">
        <v>1979</v>
      </c>
      <c r="AE18" s="102">
        <v>1989</v>
      </c>
      <c r="AF18" s="56">
        <v>2002</v>
      </c>
      <c r="AG18" s="56">
        <v>2002</v>
      </c>
    </row>
    <row r="19" spans="2:33" ht="14.25" customHeight="1" x14ac:dyDescent="0.25">
      <c r="B19" s="56">
        <v>1</v>
      </c>
      <c r="G19" s="103">
        <v>2000</v>
      </c>
      <c r="H19" s="104" t="s">
        <v>895</v>
      </c>
      <c r="I19" s="104" t="s">
        <v>902</v>
      </c>
      <c r="K19" s="119" t="s">
        <v>902</v>
      </c>
      <c r="M19" s="119" t="s">
        <v>912</v>
      </c>
      <c r="O19" s="104" t="s">
        <v>914</v>
      </c>
      <c r="P19" s="56" t="s">
        <v>912</v>
      </c>
    </row>
    <row r="20" spans="2:33" ht="36" customHeight="1" x14ac:dyDescent="0.25">
      <c r="B20" s="56">
        <v>2</v>
      </c>
      <c r="C20" s="56" t="s">
        <v>920</v>
      </c>
      <c r="D20" s="56" t="s">
        <v>922</v>
      </c>
      <c r="E20" s="105">
        <v>1926</v>
      </c>
      <c r="F20" s="106">
        <v>1926</v>
      </c>
      <c r="G20" s="103">
        <v>2000</v>
      </c>
      <c r="H20" s="56" t="s">
        <v>954</v>
      </c>
      <c r="I20" s="104" t="s">
        <v>675</v>
      </c>
      <c r="K20" s="119" t="s">
        <v>675</v>
      </c>
      <c r="L20" s="119" t="s">
        <v>958</v>
      </c>
      <c r="M20" s="119" t="s">
        <v>960</v>
      </c>
      <c r="N20" s="107" t="s">
        <v>962</v>
      </c>
      <c r="O20" s="104" t="s">
        <v>976</v>
      </c>
      <c r="P20" s="56" t="s">
        <v>978</v>
      </c>
      <c r="Q20" s="56" t="s">
        <v>984</v>
      </c>
      <c r="R20" s="104" t="s">
        <v>986</v>
      </c>
      <c r="T20" s="56" t="s">
        <v>954</v>
      </c>
      <c r="U20" s="56" t="s">
        <v>988</v>
      </c>
      <c r="X20" s="108">
        <v>644</v>
      </c>
      <c r="Y20" s="56">
        <v>540</v>
      </c>
      <c r="Z20" s="56">
        <v>353</v>
      </c>
      <c r="AA20" s="56">
        <v>335</v>
      </c>
      <c r="AB20" s="56">
        <v>421</v>
      </c>
      <c r="AC20" s="56">
        <v>441</v>
      </c>
      <c r="AD20" s="56">
        <v>546</v>
      </c>
      <c r="AE20" s="56">
        <v>702</v>
      </c>
      <c r="AF20" s="56">
        <v>540</v>
      </c>
      <c r="AG20" s="56">
        <v>452</v>
      </c>
    </row>
    <row r="21" spans="2:33" ht="36" customHeight="1" x14ac:dyDescent="0.25">
      <c r="B21" s="56">
        <v>3</v>
      </c>
      <c r="C21" s="56" t="s">
        <v>920</v>
      </c>
      <c r="D21" s="56" t="s">
        <v>1003</v>
      </c>
      <c r="G21" s="103">
        <v>2000</v>
      </c>
      <c r="H21" s="56" t="s">
        <v>579</v>
      </c>
      <c r="I21" s="104" t="s">
        <v>927</v>
      </c>
      <c r="K21" s="119" t="s">
        <v>927</v>
      </c>
      <c r="L21" s="119" t="s">
        <v>958</v>
      </c>
      <c r="M21" s="119" t="s">
        <v>960</v>
      </c>
      <c r="N21" s="107" t="s">
        <v>962</v>
      </c>
      <c r="O21" s="104" t="s">
        <v>1005</v>
      </c>
      <c r="P21" s="56" t="s">
        <v>978</v>
      </c>
      <c r="Q21" s="56" t="s">
        <v>984</v>
      </c>
      <c r="R21" s="104" t="s">
        <v>1007</v>
      </c>
      <c r="T21" s="56" t="s">
        <v>579</v>
      </c>
      <c r="U21" s="56" t="s">
        <v>1035</v>
      </c>
      <c r="V21" s="56" t="s">
        <v>1036</v>
      </c>
      <c r="X21" s="96"/>
      <c r="Y21" s="96"/>
      <c r="Z21" s="109" t="s">
        <v>1037</v>
      </c>
      <c r="AA21" s="109" t="s">
        <v>1037</v>
      </c>
      <c r="AB21" s="109" t="s">
        <v>1037</v>
      </c>
      <c r="AC21" s="109" t="s">
        <v>1037</v>
      </c>
      <c r="AD21" s="109" t="s">
        <v>1037</v>
      </c>
      <c r="AE21" s="109" t="s">
        <v>1037</v>
      </c>
      <c r="AF21" s="56">
        <v>12</v>
      </c>
      <c r="AG21" s="56">
        <v>10</v>
      </c>
    </row>
    <row r="22" spans="2:33" ht="14.25" customHeight="1" x14ac:dyDescent="0.25">
      <c r="B22" s="56">
        <v>4</v>
      </c>
      <c r="G22" s="103">
        <v>2000</v>
      </c>
      <c r="H22" s="104" t="s">
        <v>1069</v>
      </c>
      <c r="I22" s="104" t="s">
        <v>1075</v>
      </c>
      <c r="K22" s="119" t="s">
        <v>1075</v>
      </c>
      <c r="M22" s="119" t="s">
        <v>1078</v>
      </c>
      <c r="O22" s="104" t="s">
        <v>1080</v>
      </c>
      <c r="P22" s="56" t="s">
        <v>1078</v>
      </c>
    </row>
    <row r="23" spans="2:33" ht="24" customHeight="1" x14ac:dyDescent="0.25">
      <c r="B23" s="56">
        <v>5</v>
      </c>
      <c r="C23" s="56" t="s">
        <v>920</v>
      </c>
      <c r="G23" s="103">
        <v>2000</v>
      </c>
      <c r="H23" s="56" t="s">
        <v>559</v>
      </c>
      <c r="I23" s="104" t="s">
        <v>917</v>
      </c>
      <c r="K23" s="119" t="s">
        <v>917</v>
      </c>
      <c r="M23" s="119" t="s">
        <v>1112</v>
      </c>
      <c r="N23" s="107" t="s">
        <v>962</v>
      </c>
      <c r="O23" s="104" t="s">
        <v>1116</v>
      </c>
      <c r="P23" s="56" t="s">
        <v>1118</v>
      </c>
      <c r="Q23" s="56" t="s">
        <v>1120</v>
      </c>
      <c r="R23" s="104" t="s">
        <v>1112</v>
      </c>
      <c r="T23" s="56" t="s">
        <v>559</v>
      </c>
      <c r="U23" s="56" t="s">
        <v>1124</v>
      </c>
      <c r="V23" s="56" t="s">
        <v>1126</v>
      </c>
      <c r="X23" s="56" t="s">
        <v>1127</v>
      </c>
      <c r="Y23" s="56">
        <v>8240</v>
      </c>
      <c r="Z23" s="109" t="s">
        <v>1037</v>
      </c>
      <c r="AA23" s="109" t="s">
        <v>1037</v>
      </c>
      <c r="AB23" s="109" t="s">
        <v>1037</v>
      </c>
      <c r="AC23" s="109" t="s">
        <v>1037</v>
      </c>
      <c r="AD23" s="109" t="s">
        <v>1037</v>
      </c>
      <c r="AE23" s="109" t="s">
        <v>1037</v>
      </c>
      <c r="AF23" s="109">
        <v>8240</v>
      </c>
      <c r="AG23" s="110" t="s">
        <v>145</v>
      </c>
    </row>
    <row r="24" spans="2:33" ht="36" customHeight="1" x14ac:dyDescent="0.25">
      <c r="B24" s="56">
        <v>46</v>
      </c>
      <c r="G24" s="111">
        <v>2011</v>
      </c>
      <c r="I24" s="56" t="s">
        <v>1162</v>
      </c>
      <c r="K24" s="119" t="s">
        <v>1162</v>
      </c>
      <c r="L24" s="120" t="s">
        <v>1165</v>
      </c>
      <c r="M24" s="119" t="s">
        <v>1196</v>
      </c>
      <c r="P24" s="56" t="s">
        <v>1196</v>
      </c>
      <c r="X24" s="96"/>
      <c r="Y24" s="96"/>
    </row>
    <row r="25" spans="2:33" ht="36" customHeight="1" x14ac:dyDescent="0.25">
      <c r="B25" s="56">
        <v>6</v>
      </c>
      <c r="C25" s="56" t="s">
        <v>920</v>
      </c>
      <c r="D25" s="56" t="s">
        <v>922</v>
      </c>
      <c r="E25" s="105">
        <v>1926</v>
      </c>
      <c r="F25" s="106">
        <v>1926</v>
      </c>
      <c r="G25" s="103">
        <v>2000</v>
      </c>
      <c r="H25" s="56" t="s">
        <v>1206</v>
      </c>
      <c r="I25" s="104" t="s">
        <v>245</v>
      </c>
      <c r="K25" s="119" t="s">
        <v>245</v>
      </c>
      <c r="L25" s="119" t="s">
        <v>958</v>
      </c>
      <c r="M25" s="119" t="s">
        <v>1209</v>
      </c>
      <c r="N25" s="107" t="s">
        <v>962</v>
      </c>
      <c r="O25" s="104" t="s">
        <v>1212</v>
      </c>
      <c r="P25" s="56" t="s">
        <v>1209</v>
      </c>
      <c r="Q25" s="56" t="s">
        <v>1215</v>
      </c>
      <c r="R25" s="104" t="s">
        <v>1217</v>
      </c>
      <c r="T25" s="56" t="s">
        <v>1206</v>
      </c>
      <c r="U25" s="56" t="s">
        <v>1220</v>
      </c>
      <c r="X25" s="108">
        <v>6584</v>
      </c>
      <c r="Y25" s="56">
        <v>7261</v>
      </c>
      <c r="Z25" s="111">
        <v>650</v>
      </c>
      <c r="AA25" s="56">
        <v>3971</v>
      </c>
      <c r="AB25" s="56">
        <v>3932</v>
      </c>
      <c r="AC25" s="56">
        <v>4877</v>
      </c>
      <c r="AD25" s="56">
        <v>5053</v>
      </c>
      <c r="AE25" s="56">
        <v>6945</v>
      </c>
      <c r="AF25" s="56">
        <v>7261</v>
      </c>
      <c r="AG25" s="56">
        <v>6879</v>
      </c>
    </row>
    <row r="26" spans="2:33" ht="14.25" customHeight="1" x14ac:dyDescent="0.25">
      <c r="B26" s="56">
        <v>7</v>
      </c>
      <c r="D26" s="56" t="s">
        <v>1003</v>
      </c>
      <c r="G26" s="103">
        <v>2000</v>
      </c>
      <c r="H26" s="104" t="s">
        <v>1229</v>
      </c>
      <c r="I26" s="104" t="s">
        <v>1231</v>
      </c>
      <c r="K26" s="119" t="s">
        <v>1231</v>
      </c>
      <c r="M26" s="119" t="s">
        <v>1196</v>
      </c>
      <c r="O26" s="104" t="s">
        <v>1233</v>
      </c>
      <c r="P26" s="56" t="s">
        <v>1196</v>
      </c>
    </row>
    <row r="27" spans="2:33" ht="36" customHeight="1" x14ac:dyDescent="0.25">
      <c r="B27" s="56">
        <v>8</v>
      </c>
      <c r="C27" s="56" t="s">
        <v>920</v>
      </c>
      <c r="D27" s="56" t="s">
        <v>922</v>
      </c>
      <c r="E27" s="105">
        <v>1926</v>
      </c>
      <c r="F27" s="106">
        <v>1926</v>
      </c>
      <c r="G27" s="103">
        <v>2000</v>
      </c>
      <c r="H27" s="56" t="s">
        <v>1241</v>
      </c>
      <c r="I27" s="104" t="s">
        <v>1244</v>
      </c>
      <c r="K27" s="119" t="s">
        <v>1244</v>
      </c>
      <c r="L27" s="119" t="s">
        <v>958</v>
      </c>
      <c r="M27" s="119" t="s">
        <v>1247</v>
      </c>
      <c r="N27" s="107" t="s">
        <v>962</v>
      </c>
      <c r="O27" s="104" t="s">
        <v>1250</v>
      </c>
      <c r="P27" s="56" t="s">
        <v>1247</v>
      </c>
      <c r="Q27" s="56" t="s">
        <v>1252</v>
      </c>
      <c r="R27" s="104" t="s">
        <v>1254</v>
      </c>
      <c r="T27" s="56" t="s">
        <v>1241</v>
      </c>
      <c r="U27" s="56" t="s">
        <v>1257</v>
      </c>
      <c r="X27" s="108">
        <v>2429</v>
      </c>
      <c r="Y27" s="56">
        <v>3180</v>
      </c>
      <c r="Z27" s="111">
        <v>4217</v>
      </c>
      <c r="AA27" s="56">
        <v>1706</v>
      </c>
      <c r="AB27" s="56">
        <v>1109</v>
      </c>
      <c r="AC27" s="56">
        <v>1301</v>
      </c>
      <c r="AD27" s="56">
        <v>1370</v>
      </c>
      <c r="AE27" s="56">
        <v>2481</v>
      </c>
      <c r="AF27" s="111">
        <v>3180</v>
      </c>
      <c r="AG27" s="56">
        <v>2939</v>
      </c>
    </row>
    <row r="28" spans="2:33" ht="36" customHeight="1" x14ac:dyDescent="0.25">
      <c r="B28" s="56">
        <v>9</v>
      </c>
      <c r="C28" s="56" t="s">
        <v>920</v>
      </c>
      <c r="D28" s="56" t="s">
        <v>1003</v>
      </c>
      <c r="G28" s="103">
        <v>2000</v>
      </c>
      <c r="H28" s="56" t="s">
        <v>1263</v>
      </c>
      <c r="I28" s="104" t="s">
        <v>933</v>
      </c>
      <c r="K28" s="119" t="s">
        <v>933</v>
      </c>
      <c r="L28" s="119" t="s">
        <v>958</v>
      </c>
      <c r="M28" s="119" t="s">
        <v>978</v>
      </c>
      <c r="N28" s="107" t="s">
        <v>962</v>
      </c>
      <c r="O28" s="104" t="s">
        <v>976</v>
      </c>
      <c r="P28" s="56" t="s">
        <v>978</v>
      </c>
      <c r="Q28" s="56" t="s">
        <v>984</v>
      </c>
      <c r="R28" s="104" t="s">
        <v>986</v>
      </c>
      <c r="T28" s="56" t="s">
        <v>1263</v>
      </c>
      <c r="U28" s="56" t="s">
        <v>1279</v>
      </c>
      <c r="V28" s="56" t="s">
        <v>1281</v>
      </c>
      <c r="X28" s="56" t="s">
        <v>1127</v>
      </c>
      <c r="Y28" s="56">
        <v>2293</v>
      </c>
      <c r="Z28" s="109" t="s">
        <v>1037</v>
      </c>
      <c r="AA28" s="109" t="s">
        <v>1037</v>
      </c>
      <c r="AB28" s="109" t="s">
        <v>1037</v>
      </c>
      <c r="AC28" s="109" t="s">
        <v>1037</v>
      </c>
      <c r="AD28" s="109" t="s">
        <v>1037</v>
      </c>
      <c r="AE28" s="109" t="s">
        <v>1037</v>
      </c>
      <c r="AF28" s="56">
        <v>2293</v>
      </c>
      <c r="AG28" s="56">
        <v>2013</v>
      </c>
    </row>
    <row r="29" spans="2:33" ht="14.25" customHeight="1" x14ac:dyDescent="0.25">
      <c r="B29" s="56">
        <v>10</v>
      </c>
      <c r="C29" s="56" t="s">
        <v>920</v>
      </c>
      <c r="D29" s="56" t="s">
        <v>922</v>
      </c>
      <c r="F29" s="106">
        <v>1926</v>
      </c>
      <c r="G29" s="103">
        <v>2000</v>
      </c>
      <c r="H29" s="56" t="s">
        <v>581</v>
      </c>
      <c r="I29" s="104" t="s">
        <v>928</v>
      </c>
      <c r="K29" s="119" t="s">
        <v>928</v>
      </c>
      <c r="M29" s="119" t="s">
        <v>1285</v>
      </c>
      <c r="N29" s="107" t="s">
        <v>962</v>
      </c>
      <c r="O29" s="104" t="s">
        <v>1286</v>
      </c>
      <c r="P29" s="56" t="s">
        <v>1285</v>
      </c>
      <c r="Q29" s="56" t="s">
        <v>1286</v>
      </c>
      <c r="T29" s="56" t="s">
        <v>581</v>
      </c>
      <c r="U29" s="56" t="s">
        <v>1289</v>
      </c>
      <c r="V29" s="56" t="s">
        <v>1036</v>
      </c>
      <c r="X29" s="96" t="s">
        <v>145</v>
      </c>
      <c r="Y29" s="96">
        <v>8</v>
      </c>
      <c r="Z29" s="109" t="s">
        <v>1037</v>
      </c>
      <c r="AA29" s="109" t="s">
        <v>1037</v>
      </c>
      <c r="AB29" s="109" t="s">
        <v>1037</v>
      </c>
      <c r="AC29" s="109" t="s">
        <v>1037</v>
      </c>
      <c r="AD29" s="109" t="s">
        <v>1037</v>
      </c>
      <c r="AE29" s="109" t="s">
        <v>1037</v>
      </c>
      <c r="AF29" s="56">
        <v>8</v>
      </c>
      <c r="AG29" s="56">
        <v>3</v>
      </c>
    </row>
    <row r="30" spans="2:33" ht="14.25" customHeight="1" x14ac:dyDescent="0.25">
      <c r="B30" s="56">
        <v>11</v>
      </c>
      <c r="C30" s="56" t="s">
        <v>920</v>
      </c>
      <c r="D30" s="56" t="s">
        <v>922</v>
      </c>
      <c r="E30" s="105">
        <v>1926</v>
      </c>
      <c r="G30" s="103">
        <v>2000</v>
      </c>
      <c r="H30" s="56" t="s">
        <v>1311</v>
      </c>
      <c r="I30" s="104" t="s">
        <v>732</v>
      </c>
      <c r="K30" s="119" t="s">
        <v>732</v>
      </c>
      <c r="M30" s="119" t="s">
        <v>1312</v>
      </c>
      <c r="N30" s="107" t="s">
        <v>1313</v>
      </c>
      <c r="O30" s="104" t="s">
        <v>1314</v>
      </c>
      <c r="P30" s="56" t="s">
        <v>1312</v>
      </c>
      <c r="Q30" s="56" t="s">
        <v>1320</v>
      </c>
      <c r="T30" s="56" t="s">
        <v>1311</v>
      </c>
      <c r="U30" s="56" t="s">
        <v>1322</v>
      </c>
      <c r="X30" s="108">
        <v>1084</v>
      </c>
      <c r="Y30" s="56">
        <v>1494</v>
      </c>
      <c r="Z30" s="56">
        <v>1428</v>
      </c>
      <c r="AA30" s="56">
        <v>1243</v>
      </c>
      <c r="AB30" s="56">
        <v>1019</v>
      </c>
      <c r="AC30" s="56">
        <v>1182</v>
      </c>
      <c r="AD30" s="56">
        <v>1122</v>
      </c>
      <c r="AE30" s="56">
        <v>1113</v>
      </c>
      <c r="AF30" s="97">
        <v>1494</v>
      </c>
      <c r="AG30" s="56">
        <v>1189</v>
      </c>
    </row>
    <row r="31" spans="2:33" ht="14.25" customHeight="1" x14ac:dyDescent="0.25">
      <c r="H31" s="112" t="s">
        <v>1445</v>
      </c>
      <c r="I31" s="108" t="s">
        <v>1451</v>
      </c>
      <c r="N31" s="112" t="s">
        <v>962</v>
      </c>
      <c r="O31" s="108" t="s">
        <v>1453</v>
      </c>
      <c r="Q31" s="108" t="s">
        <v>1453</v>
      </c>
      <c r="R31" s="113"/>
      <c r="T31" s="108"/>
    </row>
    <row r="32" spans="2:33" ht="36" customHeight="1" x14ac:dyDescent="0.25">
      <c r="B32" s="56">
        <v>12</v>
      </c>
      <c r="C32" s="56" t="s">
        <v>920</v>
      </c>
      <c r="D32" s="56" t="s">
        <v>922</v>
      </c>
      <c r="E32" s="105">
        <v>1926</v>
      </c>
      <c r="F32" s="106">
        <v>1926</v>
      </c>
      <c r="G32" s="103">
        <v>2000</v>
      </c>
      <c r="H32" s="56" t="s">
        <v>1483</v>
      </c>
      <c r="I32" s="104" t="s">
        <v>677</v>
      </c>
      <c r="K32" s="119" t="s">
        <v>677</v>
      </c>
      <c r="L32" s="119" t="s">
        <v>958</v>
      </c>
      <c r="M32" s="119" t="s">
        <v>1486</v>
      </c>
      <c r="N32" s="107" t="s">
        <v>962</v>
      </c>
      <c r="O32" s="104" t="s">
        <v>1492</v>
      </c>
      <c r="P32" s="56" t="s">
        <v>1494</v>
      </c>
      <c r="Q32" s="56" t="s">
        <v>1495</v>
      </c>
      <c r="R32" s="104" t="s">
        <v>1496</v>
      </c>
      <c r="T32" s="56" t="s">
        <v>1483</v>
      </c>
      <c r="U32" s="56" t="s">
        <v>1497</v>
      </c>
      <c r="X32" s="108">
        <v>8942</v>
      </c>
      <c r="Y32" s="56">
        <v>8743</v>
      </c>
      <c r="Z32" s="56">
        <v>7439</v>
      </c>
      <c r="AA32" s="56">
        <v>7354</v>
      </c>
      <c r="AB32" s="56">
        <v>6287</v>
      </c>
      <c r="AC32" s="56">
        <v>7487</v>
      </c>
      <c r="AD32" s="56">
        <v>7879</v>
      </c>
      <c r="AE32" s="56">
        <v>9242</v>
      </c>
      <c r="AF32" s="56">
        <v>8743</v>
      </c>
      <c r="AG32" s="56">
        <v>8271</v>
      </c>
    </row>
    <row r="33" spans="2:33" ht="24" customHeight="1" x14ac:dyDescent="0.25">
      <c r="B33" s="56">
        <v>13</v>
      </c>
      <c r="C33" s="56" t="s">
        <v>920</v>
      </c>
      <c r="D33" s="56" t="s">
        <v>1003</v>
      </c>
      <c r="G33" s="103">
        <v>2000</v>
      </c>
      <c r="H33" s="56" t="s">
        <v>1499</v>
      </c>
      <c r="I33" s="104" t="s">
        <v>931</v>
      </c>
      <c r="K33" s="119" t="s">
        <v>931</v>
      </c>
      <c r="M33" s="119" t="s">
        <v>1502</v>
      </c>
      <c r="N33" s="107" t="s">
        <v>1504</v>
      </c>
      <c r="O33" s="104" t="s">
        <v>1506</v>
      </c>
      <c r="P33" s="56" t="s">
        <v>1502</v>
      </c>
      <c r="Q33" s="56" t="s">
        <v>1507</v>
      </c>
      <c r="T33" s="56" t="s">
        <v>1499</v>
      </c>
      <c r="U33" s="56" t="s">
        <v>1512</v>
      </c>
      <c r="V33" s="56" t="s">
        <v>1126</v>
      </c>
      <c r="X33" s="56" t="s">
        <v>1127</v>
      </c>
      <c r="Y33" s="56">
        <v>3114</v>
      </c>
      <c r="Z33" s="109" t="s">
        <v>1037</v>
      </c>
      <c r="AA33" s="109" t="s">
        <v>1037</v>
      </c>
      <c r="AB33" s="109" t="s">
        <v>1037</v>
      </c>
      <c r="AC33" s="109" t="s">
        <v>1037</v>
      </c>
      <c r="AD33" s="109" t="s">
        <v>1037</v>
      </c>
      <c r="AE33" s="109" t="s">
        <v>1037</v>
      </c>
      <c r="AF33" s="56">
        <v>3114</v>
      </c>
      <c r="AG33" s="56">
        <v>2888</v>
      </c>
    </row>
    <row r="34" spans="2:33" ht="48" customHeight="1" x14ac:dyDescent="0.25">
      <c r="B34" s="56">
        <v>14</v>
      </c>
      <c r="C34" s="56" t="s">
        <v>920</v>
      </c>
      <c r="D34" s="56" t="s">
        <v>922</v>
      </c>
      <c r="E34" s="105">
        <v>1926</v>
      </c>
      <c r="G34" s="103">
        <v>2000</v>
      </c>
      <c r="H34" s="56" t="s">
        <v>1518</v>
      </c>
      <c r="I34" s="104" t="s">
        <v>726</v>
      </c>
      <c r="K34" s="119" t="s">
        <v>726</v>
      </c>
      <c r="M34" s="119" t="s">
        <v>1522</v>
      </c>
      <c r="N34" s="107" t="s">
        <v>1313</v>
      </c>
      <c r="O34" s="104" t="s">
        <v>1525</v>
      </c>
      <c r="P34" s="56" t="s">
        <v>1528</v>
      </c>
      <c r="Q34" s="56" t="s">
        <v>1531</v>
      </c>
      <c r="T34" s="56" t="s">
        <v>1518</v>
      </c>
      <c r="U34" s="56" t="s">
        <v>1532</v>
      </c>
      <c r="X34" s="108">
        <v>8279</v>
      </c>
      <c r="Y34" s="56">
        <v>11432</v>
      </c>
      <c r="Z34" s="56">
        <v>5754</v>
      </c>
      <c r="AA34" s="56">
        <v>6315</v>
      </c>
      <c r="AB34" s="56">
        <v>6449</v>
      </c>
      <c r="AC34" s="56">
        <v>7710</v>
      </c>
      <c r="AD34" s="56">
        <v>7563</v>
      </c>
      <c r="AE34" s="56">
        <v>8474</v>
      </c>
      <c r="AF34" s="97">
        <v>11432</v>
      </c>
      <c r="AG34" s="56">
        <v>10572</v>
      </c>
    </row>
    <row r="35" spans="2:33" ht="14.25" customHeight="1" x14ac:dyDescent="0.25">
      <c r="B35" s="56">
        <v>15</v>
      </c>
      <c r="G35" s="103">
        <v>2000</v>
      </c>
      <c r="H35" s="104" t="s">
        <v>1535</v>
      </c>
      <c r="I35" s="104" t="s">
        <v>1537</v>
      </c>
      <c r="K35" s="119" t="s">
        <v>1537</v>
      </c>
      <c r="M35" s="119" t="s">
        <v>1539</v>
      </c>
      <c r="O35" s="104" t="s">
        <v>1540</v>
      </c>
      <c r="P35" s="56" t="s">
        <v>1539</v>
      </c>
    </row>
    <row r="36" spans="2:33" ht="24" customHeight="1" x14ac:dyDescent="0.25">
      <c r="B36" s="56">
        <v>16</v>
      </c>
      <c r="C36" s="56" t="s">
        <v>920</v>
      </c>
      <c r="D36" s="56" t="s">
        <v>922</v>
      </c>
      <c r="E36" s="105">
        <v>1926</v>
      </c>
      <c r="G36" s="103">
        <v>2000</v>
      </c>
      <c r="H36" s="56" t="s">
        <v>1544</v>
      </c>
      <c r="I36" s="104" t="s">
        <v>911</v>
      </c>
      <c r="K36" s="119" t="s">
        <v>911</v>
      </c>
      <c r="M36" s="119" t="s">
        <v>1548</v>
      </c>
      <c r="N36" s="107" t="s">
        <v>1549</v>
      </c>
      <c r="O36" s="104" t="s">
        <v>1551</v>
      </c>
      <c r="P36" s="56" t="s">
        <v>1548</v>
      </c>
      <c r="Q36" s="56" t="s">
        <v>1555</v>
      </c>
      <c r="T36" s="56" t="s">
        <v>1544</v>
      </c>
      <c r="U36" s="56" t="s">
        <v>1558</v>
      </c>
      <c r="X36" s="108">
        <v>11883</v>
      </c>
      <c r="Y36" s="97">
        <v>12160</v>
      </c>
      <c r="Z36" s="56">
        <v>5860</v>
      </c>
      <c r="AA36" s="56">
        <v>8526</v>
      </c>
      <c r="AB36" s="56">
        <v>8026</v>
      </c>
      <c r="AC36" s="56">
        <v>10005</v>
      </c>
      <c r="AD36" s="56">
        <v>10516</v>
      </c>
      <c r="AE36" s="56">
        <v>12023</v>
      </c>
      <c r="AF36" s="56">
        <v>12160</v>
      </c>
      <c r="AG36" s="56">
        <v>11569</v>
      </c>
    </row>
    <row r="37" spans="2:33" ht="36" customHeight="1" x14ac:dyDescent="0.25">
      <c r="B37" s="56">
        <v>17</v>
      </c>
      <c r="C37" s="56" t="s">
        <v>920</v>
      </c>
      <c r="D37" s="56" t="s">
        <v>922</v>
      </c>
      <c r="E37" s="105">
        <v>1926</v>
      </c>
      <c r="G37" s="103">
        <v>2000</v>
      </c>
      <c r="H37" s="56" t="s">
        <v>1561</v>
      </c>
      <c r="I37" s="104" t="s">
        <v>241</v>
      </c>
      <c r="K37" s="119" t="s">
        <v>241</v>
      </c>
      <c r="L37" s="119" t="s">
        <v>958</v>
      </c>
      <c r="M37" s="119" t="s">
        <v>1312</v>
      </c>
      <c r="N37" s="107" t="s">
        <v>962</v>
      </c>
      <c r="O37" s="104" t="s">
        <v>1568</v>
      </c>
      <c r="P37" s="56" t="s">
        <v>1312</v>
      </c>
      <c r="Q37" s="56" t="s">
        <v>1320</v>
      </c>
      <c r="R37" s="104" t="s">
        <v>1607</v>
      </c>
      <c r="T37" s="56" t="s">
        <v>1561</v>
      </c>
      <c r="U37" s="56" t="s">
        <v>1609</v>
      </c>
      <c r="X37" s="108">
        <v>1262</v>
      </c>
      <c r="Y37" s="56">
        <v>834</v>
      </c>
      <c r="Z37" s="56">
        <v>887</v>
      </c>
      <c r="AA37" s="56">
        <v>738</v>
      </c>
      <c r="AB37" s="56">
        <v>748</v>
      </c>
      <c r="AC37" s="56">
        <v>953</v>
      </c>
      <c r="AD37" s="56">
        <v>867</v>
      </c>
      <c r="AE37" s="56">
        <v>1278</v>
      </c>
      <c r="AF37" s="56">
        <v>834</v>
      </c>
      <c r="AG37" s="56">
        <v>811</v>
      </c>
    </row>
    <row r="38" spans="2:33" ht="14.25" customHeight="1" x14ac:dyDescent="0.25">
      <c r="B38" s="56">
        <v>18</v>
      </c>
      <c r="C38" s="56" t="s">
        <v>920</v>
      </c>
      <c r="D38" s="56" t="s">
        <v>922</v>
      </c>
      <c r="E38" s="105">
        <v>1926</v>
      </c>
      <c r="G38" s="103">
        <v>2000</v>
      </c>
      <c r="H38" s="56" t="s">
        <v>1619</v>
      </c>
      <c r="I38" s="104" t="s">
        <v>889</v>
      </c>
      <c r="K38" s="119" t="s">
        <v>889</v>
      </c>
      <c r="M38" s="119" t="s">
        <v>1639</v>
      </c>
      <c r="N38" s="107" t="s">
        <v>1549</v>
      </c>
      <c r="O38" s="104" t="s">
        <v>1642</v>
      </c>
      <c r="P38" s="56" t="s">
        <v>1639</v>
      </c>
      <c r="Q38" s="56" t="s">
        <v>1645</v>
      </c>
      <c r="T38" s="56" t="s">
        <v>1619</v>
      </c>
      <c r="U38" s="56" t="s">
        <v>1650</v>
      </c>
      <c r="X38" s="108">
        <v>587</v>
      </c>
      <c r="Y38" s="56">
        <v>567</v>
      </c>
      <c r="Z38" s="56">
        <v>683</v>
      </c>
      <c r="AA38" s="109" t="s">
        <v>1037</v>
      </c>
      <c r="AB38" s="109" t="s">
        <v>1037</v>
      </c>
      <c r="AC38" s="56">
        <v>537</v>
      </c>
      <c r="AD38" s="56">
        <v>504</v>
      </c>
      <c r="AE38" s="56">
        <v>622</v>
      </c>
      <c r="AF38" s="56">
        <v>567</v>
      </c>
      <c r="AG38" s="56">
        <v>505</v>
      </c>
    </row>
    <row r="39" spans="2:33" ht="72" customHeight="1" x14ac:dyDescent="0.25">
      <c r="B39" s="56">
        <v>19</v>
      </c>
      <c r="C39" s="56" t="s">
        <v>920</v>
      </c>
      <c r="D39" s="56" t="s">
        <v>922</v>
      </c>
      <c r="E39" s="105">
        <v>1926</v>
      </c>
      <c r="G39" s="103">
        <v>2000</v>
      </c>
      <c r="H39" s="56" t="s">
        <v>1667</v>
      </c>
      <c r="I39" s="104" t="s">
        <v>237</v>
      </c>
      <c r="K39" s="119" t="s">
        <v>237</v>
      </c>
      <c r="L39" s="119" t="s">
        <v>958</v>
      </c>
      <c r="M39" s="119" t="s">
        <v>1670</v>
      </c>
      <c r="N39" s="107" t="s">
        <v>962</v>
      </c>
      <c r="O39" s="104" t="s">
        <v>1672</v>
      </c>
      <c r="P39" s="56" t="s">
        <v>1674</v>
      </c>
      <c r="Q39" s="56" t="s">
        <v>1678</v>
      </c>
      <c r="R39" s="104" t="s">
        <v>1680</v>
      </c>
      <c r="T39" s="56" t="s">
        <v>1667</v>
      </c>
      <c r="U39" s="56" t="s">
        <v>1681</v>
      </c>
      <c r="X39" s="108">
        <v>34190</v>
      </c>
      <c r="Y39" s="56">
        <v>41302</v>
      </c>
      <c r="Z39" s="56">
        <v>17566</v>
      </c>
      <c r="AA39" s="56">
        <v>24053</v>
      </c>
      <c r="AB39" s="56">
        <v>23007</v>
      </c>
      <c r="AC39" s="56">
        <v>28705</v>
      </c>
      <c r="AD39" s="56">
        <v>29894</v>
      </c>
      <c r="AE39" s="56">
        <v>34665</v>
      </c>
      <c r="AF39" s="56">
        <v>41302</v>
      </c>
      <c r="AG39" s="56">
        <v>40187</v>
      </c>
    </row>
    <row r="40" spans="2:33" ht="24" customHeight="1" x14ac:dyDescent="0.25">
      <c r="B40" s="56">
        <v>20</v>
      </c>
      <c r="C40" s="56" t="s">
        <v>920</v>
      </c>
      <c r="D40" s="56" t="s">
        <v>922</v>
      </c>
      <c r="E40" s="105">
        <v>1926</v>
      </c>
      <c r="G40" s="103">
        <v>2000</v>
      </c>
      <c r="H40" s="56" t="s">
        <v>1684</v>
      </c>
      <c r="I40" s="104" t="s">
        <v>887</v>
      </c>
      <c r="K40" s="119" t="s">
        <v>887</v>
      </c>
      <c r="M40" s="119" t="s">
        <v>1686</v>
      </c>
      <c r="N40" s="107" t="s">
        <v>1549</v>
      </c>
      <c r="O40" s="104" t="s">
        <v>1689</v>
      </c>
      <c r="P40" s="56" t="s">
        <v>1686</v>
      </c>
      <c r="Q40" s="56" t="s">
        <v>1692</v>
      </c>
      <c r="T40" s="56" t="s">
        <v>1684</v>
      </c>
      <c r="U40" s="56" t="s">
        <v>1694</v>
      </c>
      <c r="X40" s="108">
        <v>4631</v>
      </c>
      <c r="Y40" s="56">
        <v>5162</v>
      </c>
      <c r="Z40" s="56">
        <v>4076</v>
      </c>
      <c r="AA40" s="56">
        <v>3902</v>
      </c>
      <c r="AB40" s="56">
        <v>3717</v>
      </c>
      <c r="AC40" s="56">
        <v>4420</v>
      </c>
      <c r="AD40" s="56">
        <v>4397</v>
      </c>
      <c r="AE40" s="56">
        <v>4673</v>
      </c>
      <c r="AF40" s="56">
        <v>5162</v>
      </c>
      <c r="AG40" s="56">
        <v>4902</v>
      </c>
    </row>
    <row r="41" spans="2:33" ht="14.25" customHeight="1" x14ac:dyDescent="0.25">
      <c r="B41" s="56">
        <v>21</v>
      </c>
      <c r="C41" s="56" t="s">
        <v>920</v>
      </c>
      <c r="D41" s="56" t="s">
        <v>922</v>
      </c>
      <c r="E41" s="105">
        <v>1926</v>
      </c>
      <c r="G41" s="103">
        <v>2000</v>
      </c>
      <c r="H41" s="104" t="s">
        <v>1697</v>
      </c>
      <c r="I41" s="104" t="s">
        <v>1699</v>
      </c>
      <c r="K41" s="119" t="s">
        <v>1699</v>
      </c>
      <c r="M41" s="119" t="s">
        <v>1700</v>
      </c>
      <c r="N41" s="107" t="s">
        <v>1549</v>
      </c>
      <c r="O41" s="104" t="s">
        <v>1703</v>
      </c>
      <c r="P41" s="56" t="s">
        <v>1700</v>
      </c>
      <c r="Q41" s="56" t="s">
        <v>1720</v>
      </c>
      <c r="T41" s="56" t="s">
        <v>1722</v>
      </c>
      <c r="U41" s="56" t="s">
        <v>1723</v>
      </c>
      <c r="X41" s="108">
        <v>179</v>
      </c>
      <c r="Y41" s="56">
        <v>346</v>
      </c>
      <c r="Z41" s="56">
        <v>162</v>
      </c>
      <c r="AA41" s="109" t="s">
        <v>1037</v>
      </c>
      <c r="AB41" s="109" t="s">
        <v>1037</v>
      </c>
      <c r="AC41" s="109" t="s">
        <v>1037</v>
      </c>
      <c r="AD41" s="109" t="s">
        <v>1037</v>
      </c>
      <c r="AE41" s="56">
        <v>190</v>
      </c>
      <c r="AF41" s="97">
        <v>346</v>
      </c>
      <c r="AG41" s="56">
        <v>298</v>
      </c>
    </row>
    <row r="42" spans="2:33" ht="14.25" customHeight="1" x14ac:dyDescent="0.25">
      <c r="B42" s="56">
        <v>22</v>
      </c>
      <c r="C42" s="56" t="s">
        <v>920</v>
      </c>
      <c r="D42" s="56" t="s">
        <v>922</v>
      </c>
      <c r="E42" s="105">
        <v>1926</v>
      </c>
      <c r="F42" s="106">
        <v>1926</v>
      </c>
      <c r="G42" s="103">
        <v>2000</v>
      </c>
      <c r="H42" s="56" t="s">
        <v>1783</v>
      </c>
      <c r="I42" s="104" t="s">
        <v>913</v>
      </c>
      <c r="K42" s="119" t="s">
        <v>1784</v>
      </c>
      <c r="M42" s="119" t="s">
        <v>1786</v>
      </c>
      <c r="N42" s="107" t="s">
        <v>1549</v>
      </c>
      <c r="O42" s="104" t="s">
        <v>1642</v>
      </c>
      <c r="P42" s="56" t="s">
        <v>1639</v>
      </c>
      <c r="Q42" s="56" t="s">
        <v>1645</v>
      </c>
      <c r="T42" s="56" t="s">
        <v>1783</v>
      </c>
      <c r="U42" s="56" t="s">
        <v>1650</v>
      </c>
      <c r="X42" s="108">
        <v>883</v>
      </c>
      <c r="Y42" s="56">
        <v>686</v>
      </c>
      <c r="Z42" s="56">
        <v>647</v>
      </c>
      <c r="AA42" s="109" t="s">
        <v>1037</v>
      </c>
      <c r="AB42" s="56">
        <v>782</v>
      </c>
      <c r="AC42" s="97">
        <v>1089</v>
      </c>
      <c r="AD42" s="56">
        <v>1198</v>
      </c>
      <c r="AE42" s="56">
        <v>915</v>
      </c>
      <c r="AF42" s="97">
        <v>686</v>
      </c>
      <c r="AG42" s="56">
        <v>426</v>
      </c>
    </row>
    <row r="43" spans="2:33" ht="36" customHeight="1" x14ac:dyDescent="0.25">
      <c r="B43" s="56">
        <v>23</v>
      </c>
      <c r="C43" s="56" t="s">
        <v>920</v>
      </c>
      <c r="D43" s="56" t="s">
        <v>922</v>
      </c>
      <c r="E43" s="105">
        <v>1926</v>
      </c>
      <c r="G43" s="103">
        <v>2000</v>
      </c>
      <c r="H43" s="56" t="s">
        <v>1805</v>
      </c>
      <c r="I43" s="104" t="s">
        <v>1784</v>
      </c>
      <c r="K43" s="121" t="s">
        <v>728</v>
      </c>
      <c r="M43" s="119" t="s">
        <v>1811</v>
      </c>
      <c r="N43" s="107" t="s">
        <v>962</v>
      </c>
      <c r="O43" s="104" t="s">
        <v>1814</v>
      </c>
      <c r="P43" s="56" t="s">
        <v>1786</v>
      </c>
      <c r="Q43" s="56" t="s">
        <v>1828</v>
      </c>
      <c r="T43" s="56" t="s">
        <v>1805</v>
      </c>
      <c r="U43" s="56" t="s">
        <v>1829</v>
      </c>
      <c r="X43" s="108">
        <v>1835</v>
      </c>
      <c r="Y43" s="56">
        <v>1991</v>
      </c>
      <c r="Z43" s="56">
        <v>1720</v>
      </c>
      <c r="AA43" s="56">
        <v>1836</v>
      </c>
      <c r="AB43" s="56">
        <v>1792</v>
      </c>
      <c r="AC43" s="56">
        <v>1884</v>
      </c>
      <c r="AD43" s="56">
        <v>1888</v>
      </c>
      <c r="AE43" s="56">
        <v>1890</v>
      </c>
      <c r="AF43" s="56">
        <v>1991</v>
      </c>
      <c r="AG43" s="56">
        <v>1769</v>
      </c>
    </row>
    <row r="44" spans="2:33" ht="14.25" customHeight="1" x14ac:dyDescent="0.25">
      <c r="B44" s="56">
        <v>24</v>
      </c>
      <c r="C44" s="56" t="s">
        <v>920</v>
      </c>
      <c r="D44" s="56" t="s">
        <v>1003</v>
      </c>
      <c r="E44" s="105">
        <v>1926</v>
      </c>
      <c r="G44" s="103">
        <v>2000</v>
      </c>
      <c r="H44" s="56" t="s">
        <v>1832</v>
      </c>
      <c r="I44" s="104" t="s">
        <v>728</v>
      </c>
      <c r="K44" s="122"/>
      <c r="M44" s="119" t="s">
        <v>1833</v>
      </c>
      <c r="N44" s="107" t="s">
        <v>1313</v>
      </c>
      <c r="O44" s="104" t="s">
        <v>1844</v>
      </c>
      <c r="P44" s="56" t="s">
        <v>1845</v>
      </c>
      <c r="Q44" s="56" t="s">
        <v>1847</v>
      </c>
      <c r="T44" s="56" t="s">
        <v>1832</v>
      </c>
      <c r="U44" s="56" t="s">
        <v>1854</v>
      </c>
      <c r="X44" s="108">
        <v>3564</v>
      </c>
      <c r="Y44" s="56">
        <v>4249</v>
      </c>
      <c r="Z44" s="56">
        <v>1630</v>
      </c>
      <c r="AA44" s="56">
        <v>6441</v>
      </c>
      <c r="AB44" s="56">
        <v>3768</v>
      </c>
      <c r="AC44" s="56">
        <v>4282</v>
      </c>
      <c r="AD44" s="56">
        <v>3565</v>
      </c>
      <c r="AE44" s="56">
        <v>3612</v>
      </c>
      <c r="AF44" s="56">
        <v>4249</v>
      </c>
      <c r="AG44" s="56">
        <v>4056</v>
      </c>
    </row>
    <row r="45" spans="2:33" ht="36" customHeight="1" x14ac:dyDescent="0.25">
      <c r="B45" s="56">
        <v>47</v>
      </c>
      <c r="G45" s="111">
        <v>2011</v>
      </c>
      <c r="I45" s="56" t="s">
        <v>1862</v>
      </c>
      <c r="K45" s="119" t="s">
        <v>1862</v>
      </c>
      <c r="L45" s="120" t="s">
        <v>1867</v>
      </c>
      <c r="M45" s="119" t="s">
        <v>1870</v>
      </c>
      <c r="P45" s="56" t="s">
        <v>1870</v>
      </c>
      <c r="X45" s="96"/>
      <c r="Y45" s="96"/>
    </row>
    <row r="46" spans="2:33" ht="14.25" customHeight="1" x14ac:dyDescent="0.25">
      <c r="B46" s="56">
        <v>25</v>
      </c>
      <c r="C46" s="56" t="s">
        <v>920</v>
      </c>
      <c r="D46" s="56" t="s">
        <v>1003</v>
      </c>
      <c r="E46" s="114"/>
      <c r="F46" s="106">
        <v>1926</v>
      </c>
      <c r="G46" s="103">
        <v>2000</v>
      </c>
      <c r="H46" s="56" t="s">
        <v>1907</v>
      </c>
      <c r="I46" s="104" t="s">
        <v>929</v>
      </c>
      <c r="K46" s="119" t="s">
        <v>929</v>
      </c>
      <c r="M46" s="119" t="s">
        <v>1910</v>
      </c>
      <c r="N46" s="107" t="s">
        <v>1504</v>
      </c>
      <c r="O46" s="104" t="s">
        <v>1912</v>
      </c>
      <c r="P46" s="56" t="s">
        <v>1910</v>
      </c>
      <c r="Q46" s="56" t="s">
        <v>1914</v>
      </c>
      <c r="T46" s="56" t="s">
        <v>1907</v>
      </c>
      <c r="U46" s="56" t="s">
        <v>1915</v>
      </c>
      <c r="V46" s="56" t="s">
        <v>1126</v>
      </c>
      <c r="X46" s="56" t="s">
        <v>1127</v>
      </c>
      <c r="Y46" s="56">
        <v>2769</v>
      </c>
      <c r="Z46" s="109" t="s">
        <v>1037</v>
      </c>
      <c r="AA46" s="109" t="s">
        <v>1037</v>
      </c>
      <c r="AB46" s="109" t="s">
        <v>1037</v>
      </c>
      <c r="AC46" s="109" t="s">
        <v>1037</v>
      </c>
      <c r="AD46" s="109" t="s">
        <v>1037</v>
      </c>
      <c r="AE46" s="109" t="s">
        <v>1037</v>
      </c>
      <c r="AF46" s="56">
        <v>2769</v>
      </c>
      <c r="AG46" s="56">
        <v>2739</v>
      </c>
    </row>
    <row r="47" spans="2:33" ht="14.25" customHeight="1" x14ac:dyDescent="0.25">
      <c r="B47" s="56">
        <v>26</v>
      </c>
      <c r="C47" s="56" t="s">
        <v>920</v>
      </c>
      <c r="D47" s="56" t="s">
        <v>1003</v>
      </c>
      <c r="E47" s="114"/>
      <c r="F47" s="106">
        <v>1926</v>
      </c>
      <c r="G47" s="103">
        <v>2000</v>
      </c>
      <c r="H47" s="56" t="s">
        <v>584</v>
      </c>
      <c r="I47" s="104" t="s">
        <v>930</v>
      </c>
      <c r="J47" s="114" t="s">
        <v>1929</v>
      </c>
      <c r="K47" s="119" t="s">
        <v>930</v>
      </c>
      <c r="M47" s="119" t="s">
        <v>1976</v>
      </c>
      <c r="N47" s="107" t="s">
        <v>1549</v>
      </c>
      <c r="O47" s="104" t="s">
        <v>1978</v>
      </c>
      <c r="P47" s="56" t="s">
        <v>1976</v>
      </c>
      <c r="Q47" s="56" t="s">
        <v>1978</v>
      </c>
      <c r="T47" s="56" t="s">
        <v>584</v>
      </c>
      <c r="U47" s="56" t="s">
        <v>1982</v>
      </c>
      <c r="V47" s="56" t="s">
        <v>1126</v>
      </c>
      <c r="X47" s="56" t="s">
        <v>1127</v>
      </c>
      <c r="Y47" s="56">
        <v>276</v>
      </c>
      <c r="Z47" s="109" t="s">
        <v>1037</v>
      </c>
      <c r="AA47" s="109" t="s">
        <v>1037</v>
      </c>
      <c r="AB47" s="109" t="s">
        <v>1037</v>
      </c>
      <c r="AC47" s="109" t="s">
        <v>1037</v>
      </c>
      <c r="AD47" s="109" t="s">
        <v>1037</v>
      </c>
      <c r="AE47" s="109" t="s">
        <v>1037</v>
      </c>
      <c r="AF47" s="56">
        <v>276</v>
      </c>
      <c r="AG47" s="56">
        <v>256</v>
      </c>
    </row>
    <row r="48" spans="2:33" ht="14.25" customHeight="1" x14ac:dyDescent="0.25">
      <c r="B48" s="56">
        <v>27</v>
      </c>
      <c r="C48" s="56" t="s">
        <v>920</v>
      </c>
      <c r="D48" s="56" t="s">
        <v>922</v>
      </c>
      <c r="G48" s="103">
        <v>2000</v>
      </c>
      <c r="H48" s="56" t="s">
        <v>1988</v>
      </c>
      <c r="I48" s="104" t="s">
        <v>935</v>
      </c>
      <c r="K48" s="119" t="s">
        <v>935</v>
      </c>
      <c r="M48" s="119" t="s">
        <v>1990</v>
      </c>
      <c r="N48" s="107" t="s">
        <v>1504</v>
      </c>
      <c r="O48" s="104" t="s">
        <v>2035</v>
      </c>
      <c r="P48" s="56" t="s">
        <v>1990</v>
      </c>
      <c r="Q48" s="56" t="s">
        <v>2037</v>
      </c>
      <c r="T48" s="56" t="s">
        <v>1988</v>
      </c>
      <c r="U48" s="56" t="s">
        <v>2039</v>
      </c>
      <c r="V48" s="56" t="s">
        <v>1126</v>
      </c>
      <c r="X48" s="56" t="s">
        <v>1127</v>
      </c>
      <c r="Y48" s="56">
        <v>2399</v>
      </c>
      <c r="Z48" s="109" t="s">
        <v>1037</v>
      </c>
      <c r="AA48" s="109" t="s">
        <v>1037</v>
      </c>
      <c r="AB48" s="109" t="s">
        <v>1037</v>
      </c>
      <c r="AC48" s="109" t="s">
        <v>1037</v>
      </c>
      <c r="AD48" s="109" t="s">
        <v>1037</v>
      </c>
      <c r="AE48" s="109" t="s">
        <v>1037</v>
      </c>
      <c r="AF48" s="56">
        <v>2395</v>
      </c>
      <c r="AG48" s="56">
        <v>2368</v>
      </c>
    </row>
    <row r="49" spans="2:33" ht="14.25" customHeight="1" x14ac:dyDescent="0.25">
      <c r="B49" s="56">
        <v>28</v>
      </c>
      <c r="C49" s="56" t="s">
        <v>920</v>
      </c>
      <c r="D49" s="56" t="s">
        <v>1003</v>
      </c>
      <c r="G49" s="103">
        <v>2000</v>
      </c>
      <c r="H49" s="56" t="s">
        <v>576</v>
      </c>
      <c r="I49" s="104" t="s">
        <v>924</v>
      </c>
      <c r="K49" s="119" t="s">
        <v>924</v>
      </c>
      <c r="M49" s="119" t="s">
        <v>2064</v>
      </c>
      <c r="N49" s="107" t="s">
        <v>1313</v>
      </c>
      <c r="O49" s="104" t="s">
        <v>2066</v>
      </c>
      <c r="P49" s="56" t="s">
        <v>2064</v>
      </c>
      <c r="Q49" s="56" t="s">
        <v>2067</v>
      </c>
      <c r="T49" s="56" t="s">
        <v>576</v>
      </c>
      <c r="U49" s="56" t="s">
        <v>2068</v>
      </c>
      <c r="V49" s="56" t="s">
        <v>1126</v>
      </c>
      <c r="X49" s="56" t="s">
        <v>1127</v>
      </c>
      <c r="Y49" s="56">
        <v>2650</v>
      </c>
      <c r="Z49" s="109" t="s">
        <v>1037</v>
      </c>
      <c r="AA49" s="109" t="s">
        <v>1037</v>
      </c>
      <c r="AB49" s="109" t="s">
        <v>1037</v>
      </c>
      <c r="AC49" s="109" t="s">
        <v>1037</v>
      </c>
      <c r="AD49" s="109" t="s">
        <v>1037</v>
      </c>
      <c r="AE49" s="109" t="s">
        <v>1037</v>
      </c>
      <c r="AF49" s="56">
        <v>2650</v>
      </c>
      <c r="AG49" s="56">
        <v>2534</v>
      </c>
    </row>
    <row r="50" spans="2:33" ht="36" customHeight="1" x14ac:dyDescent="0.25">
      <c r="B50" s="56">
        <v>29</v>
      </c>
      <c r="C50" s="56" t="s">
        <v>920</v>
      </c>
      <c r="D50" s="56" t="s">
        <v>1003</v>
      </c>
      <c r="E50" s="105">
        <v>1926</v>
      </c>
      <c r="G50" s="103">
        <v>2000</v>
      </c>
      <c r="H50" s="56" t="s">
        <v>2073</v>
      </c>
      <c r="I50" s="115" t="s">
        <v>918</v>
      </c>
      <c r="J50" s="114" t="s">
        <v>2095</v>
      </c>
      <c r="K50" s="119" t="s">
        <v>2096</v>
      </c>
      <c r="L50" s="119" t="s">
        <v>2097</v>
      </c>
      <c r="M50" s="119" t="s">
        <v>2099</v>
      </c>
      <c r="N50" s="107" t="s">
        <v>1504</v>
      </c>
      <c r="O50" s="104" t="s">
        <v>2102</v>
      </c>
      <c r="P50" s="56" t="s">
        <v>2099</v>
      </c>
      <c r="Q50" s="56" t="s">
        <v>2104</v>
      </c>
      <c r="T50" s="56" t="s">
        <v>2073</v>
      </c>
      <c r="U50" s="56" t="s">
        <v>2116</v>
      </c>
      <c r="X50" s="108">
        <v>722</v>
      </c>
      <c r="Y50" s="56">
        <v>837</v>
      </c>
      <c r="Z50" s="56">
        <v>415</v>
      </c>
      <c r="AA50" s="56">
        <v>410</v>
      </c>
      <c r="AB50" s="56">
        <v>586</v>
      </c>
      <c r="AC50" s="56">
        <v>620</v>
      </c>
      <c r="AD50" s="56">
        <v>763</v>
      </c>
      <c r="AE50" s="56">
        <v>731</v>
      </c>
      <c r="AF50" s="56">
        <v>837</v>
      </c>
      <c r="AG50" s="56">
        <v>723</v>
      </c>
    </row>
    <row r="51" spans="2:33" ht="14.25" customHeight="1" x14ac:dyDescent="0.25">
      <c r="B51" s="56">
        <v>30</v>
      </c>
      <c r="C51" s="56" t="s">
        <v>920</v>
      </c>
      <c r="D51" s="56" t="s">
        <v>922</v>
      </c>
      <c r="G51" s="103">
        <v>2000</v>
      </c>
      <c r="H51" s="56" t="s">
        <v>2121</v>
      </c>
      <c r="I51" s="104" t="s">
        <v>990</v>
      </c>
      <c r="K51" s="119" t="s">
        <v>990</v>
      </c>
      <c r="M51" s="119" t="s">
        <v>1990</v>
      </c>
      <c r="N51" s="107" t="s">
        <v>1504</v>
      </c>
      <c r="O51" s="104" t="s">
        <v>2035</v>
      </c>
      <c r="P51" s="56" t="s">
        <v>1990</v>
      </c>
      <c r="Q51" s="56" t="s">
        <v>2037</v>
      </c>
      <c r="T51" s="56" t="s">
        <v>2121</v>
      </c>
      <c r="U51" s="56" t="s">
        <v>2039</v>
      </c>
      <c r="V51" s="56" t="s">
        <v>1126</v>
      </c>
      <c r="X51" s="56" t="s">
        <v>1127</v>
      </c>
      <c r="Y51" s="56">
        <v>1565</v>
      </c>
      <c r="Z51" s="109" t="s">
        <v>1037</v>
      </c>
      <c r="AA51" s="109" t="s">
        <v>1037</v>
      </c>
      <c r="AB51" s="109" t="s">
        <v>1037</v>
      </c>
      <c r="AC51" s="109" t="s">
        <v>1037</v>
      </c>
      <c r="AD51" s="109" t="s">
        <v>1037</v>
      </c>
      <c r="AE51" s="109" t="s">
        <v>1037</v>
      </c>
      <c r="AF51" s="56">
        <v>1596</v>
      </c>
      <c r="AG51" s="56">
        <v>1533</v>
      </c>
    </row>
    <row r="52" spans="2:33" ht="24" customHeight="1" x14ac:dyDescent="0.25">
      <c r="B52" s="56">
        <v>31</v>
      </c>
      <c r="C52" s="56" t="s">
        <v>920</v>
      </c>
      <c r="D52" s="56" t="s">
        <v>922</v>
      </c>
      <c r="G52" s="103">
        <v>2000</v>
      </c>
      <c r="H52" s="56" t="s">
        <v>577</v>
      </c>
      <c r="I52" s="104" t="s">
        <v>926</v>
      </c>
      <c r="K52" s="119" t="s">
        <v>2146</v>
      </c>
      <c r="M52" s="119" t="s">
        <v>2148</v>
      </c>
      <c r="N52" s="107" t="s">
        <v>1504</v>
      </c>
      <c r="O52" s="104" t="s">
        <v>2163</v>
      </c>
      <c r="P52" s="56" t="s">
        <v>2148</v>
      </c>
      <c r="Q52" s="56" t="s">
        <v>2166</v>
      </c>
      <c r="T52" s="56" t="s">
        <v>577</v>
      </c>
      <c r="U52" s="56" t="s">
        <v>2167</v>
      </c>
      <c r="V52" s="56" t="s">
        <v>1126</v>
      </c>
      <c r="X52" s="56" t="s">
        <v>1127</v>
      </c>
      <c r="Y52" s="56">
        <v>4442</v>
      </c>
      <c r="Z52" s="97"/>
      <c r="AA52" s="97"/>
      <c r="AB52" s="97"/>
      <c r="AC52" s="97"/>
      <c r="AD52" s="97"/>
      <c r="AE52" s="97"/>
      <c r="AF52" s="97"/>
      <c r="AG52" s="97"/>
    </row>
    <row r="53" spans="2:33" ht="14.25" customHeight="1" x14ac:dyDescent="0.25">
      <c r="B53" s="56">
        <v>32</v>
      </c>
      <c r="C53" s="56" t="s">
        <v>920</v>
      </c>
      <c r="D53" s="56" t="s">
        <v>1003</v>
      </c>
      <c r="E53" s="105">
        <v>1926</v>
      </c>
      <c r="G53" s="103">
        <v>2000</v>
      </c>
      <c r="H53" s="56" t="s">
        <v>2169</v>
      </c>
      <c r="I53" s="104" t="s">
        <v>915</v>
      </c>
      <c r="K53" s="119" t="s">
        <v>915</v>
      </c>
      <c r="M53" s="119" t="s">
        <v>2171</v>
      </c>
      <c r="N53" s="107" t="s">
        <v>1549</v>
      </c>
      <c r="O53" s="104" t="s">
        <v>2173</v>
      </c>
      <c r="P53" s="56" t="s">
        <v>2171</v>
      </c>
      <c r="Q53" s="56" t="s">
        <v>2190</v>
      </c>
      <c r="T53" s="56" t="s">
        <v>2169</v>
      </c>
      <c r="U53" s="56" t="s">
        <v>2197</v>
      </c>
      <c r="X53" s="108">
        <v>1902</v>
      </c>
      <c r="Y53" s="56">
        <v>1657</v>
      </c>
      <c r="Z53" s="56">
        <v>1357</v>
      </c>
      <c r="AA53" s="56">
        <v>1743</v>
      </c>
      <c r="AB53" s="56">
        <v>1444</v>
      </c>
      <c r="AC53" s="56">
        <v>1469</v>
      </c>
      <c r="AD53" s="56">
        <v>1551</v>
      </c>
      <c r="AE53" s="56">
        <v>2011</v>
      </c>
      <c r="AF53" s="56">
        <v>1657</v>
      </c>
      <c r="AG53" s="56">
        <v>1531</v>
      </c>
    </row>
    <row r="54" spans="2:33" ht="14.25" customHeight="1" x14ac:dyDescent="0.25">
      <c r="B54" s="56">
        <v>33</v>
      </c>
      <c r="C54" s="56" t="s">
        <v>920</v>
      </c>
      <c r="D54" s="56" t="s">
        <v>922</v>
      </c>
      <c r="E54" s="105">
        <v>1926</v>
      </c>
      <c r="G54" s="103">
        <v>2000</v>
      </c>
      <c r="H54" s="56" t="s">
        <v>2205</v>
      </c>
      <c r="I54" s="104" t="s">
        <v>908</v>
      </c>
      <c r="K54" s="119" t="s">
        <v>908</v>
      </c>
      <c r="M54" s="119" t="s">
        <v>1639</v>
      </c>
      <c r="N54" s="107" t="s">
        <v>1549</v>
      </c>
      <c r="O54" s="104" t="s">
        <v>1642</v>
      </c>
      <c r="P54" s="56" t="s">
        <v>1639</v>
      </c>
      <c r="Q54" s="56" t="s">
        <v>1645</v>
      </c>
      <c r="T54" s="56" t="s">
        <v>2205</v>
      </c>
      <c r="U54" s="56" t="s">
        <v>1650</v>
      </c>
      <c r="X54" s="108">
        <v>3173</v>
      </c>
      <c r="Y54" s="56">
        <v>2913</v>
      </c>
      <c r="Z54" s="56">
        <v>723</v>
      </c>
      <c r="AA54" s="109" t="s">
        <v>1037</v>
      </c>
      <c r="AB54" s="56">
        <v>2055</v>
      </c>
      <c r="AC54" s="56">
        <v>2448</v>
      </c>
      <c r="AD54" s="56">
        <v>2552</v>
      </c>
      <c r="AE54" s="56">
        <v>3233</v>
      </c>
      <c r="AF54" s="56">
        <v>2913</v>
      </c>
      <c r="AG54" s="56">
        <v>2718</v>
      </c>
    </row>
    <row r="55" spans="2:33" ht="48" customHeight="1" x14ac:dyDescent="0.25">
      <c r="B55" s="56">
        <v>34</v>
      </c>
      <c r="C55" s="56" t="s">
        <v>920</v>
      </c>
      <c r="E55" s="105">
        <v>1926</v>
      </c>
      <c r="G55" s="103">
        <v>2000</v>
      </c>
      <c r="H55" s="56" t="s">
        <v>2222</v>
      </c>
      <c r="I55" s="104" t="s">
        <v>243</v>
      </c>
      <c r="K55" s="119" t="s">
        <v>243</v>
      </c>
      <c r="M55" s="119" t="s">
        <v>2226</v>
      </c>
      <c r="N55" s="107" t="s">
        <v>1313</v>
      </c>
      <c r="O55" s="104" t="s">
        <v>2227</v>
      </c>
      <c r="P55" s="56" t="s">
        <v>2230</v>
      </c>
      <c r="T55" s="56" t="s">
        <v>2222</v>
      </c>
      <c r="U55" s="56" t="s">
        <v>2231</v>
      </c>
      <c r="X55" s="108">
        <v>22283</v>
      </c>
      <c r="Y55" s="56">
        <v>28678</v>
      </c>
      <c r="Z55" s="56">
        <v>22306</v>
      </c>
      <c r="AA55" s="56">
        <v>19160</v>
      </c>
      <c r="AB55" s="56">
        <v>19410</v>
      </c>
      <c r="AC55" s="56">
        <v>21138</v>
      </c>
      <c r="AD55" s="56">
        <v>20934</v>
      </c>
      <c r="AE55" s="56">
        <v>22521</v>
      </c>
      <c r="AF55" s="56">
        <v>28678</v>
      </c>
      <c r="AG55" s="56">
        <v>27655</v>
      </c>
    </row>
    <row r="56" spans="2:33" ht="14.25" customHeight="1" x14ac:dyDescent="0.25">
      <c r="B56" s="56">
        <v>35</v>
      </c>
      <c r="C56" s="56" t="s">
        <v>920</v>
      </c>
      <c r="D56" s="56" t="s">
        <v>1003</v>
      </c>
      <c r="G56" s="103">
        <v>2000</v>
      </c>
      <c r="H56" s="56" t="s">
        <v>2238</v>
      </c>
      <c r="I56" s="104" t="s">
        <v>932</v>
      </c>
      <c r="K56" s="119" t="s">
        <v>932</v>
      </c>
      <c r="M56" s="119" t="s">
        <v>2248</v>
      </c>
      <c r="N56" s="107" t="s">
        <v>1504</v>
      </c>
      <c r="O56" s="104" t="s">
        <v>2035</v>
      </c>
      <c r="P56" s="56" t="s">
        <v>1990</v>
      </c>
      <c r="Q56" s="56" t="s">
        <v>2037</v>
      </c>
      <c r="T56" s="56" t="s">
        <v>2238</v>
      </c>
      <c r="U56" s="56" t="s">
        <v>2039</v>
      </c>
      <c r="V56" s="56" t="s">
        <v>1126</v>
      </c>
      <c r="X56" s="56" t="s">
        <v>1127</v>
      </c>
      <c r="Y56" s="56">
        <v>855</v>
      </c>
      <c r="Z56" s="109" t="s">
        <v>1037</v>
      </c>
      <c r="AA56" s="109" t="s">
        <v>1037</v>
      </c>
      <c r="AB56" s="109" t="s">
        <v>1037</v>
      </c>
      <c r="AC56" s="109" t="s">
        <v>1037</v>
      </c>
      <c r="AD56" s="109" t="s">
        <v>1037</v>
      </c>
      <c r="AE56" s="109" t="s">
        <v>1037</v>
      </c>
      <c r="AF56" s="56">
        <v>855</v>
      </c>
      <c r="AG56" s="56">
        <v>830</v>
      </c>
    </row>
    <row r="57" spans="2:33" ht="24" customHeight="1" x14ac:dyDescent="0.25">
      <c r="B57" s="56">
        <v>36</v>
      </c>
      <c r="C57" s="56" t="s">
        <v>920</v>
      </c>
      <c r="D57" s="56" t="s">
        <v>922</v>
      </c>
      <c r="E57" s="105">
        <v>1926</v>
      </c>
      <c r="F57" s="106">
        <v>1926</v>
      </c>
      <c r="G57" s="103">
        <v>2000</v>
      </c>
      <c r="H57" s="56" t="s">
        <v>2278</v>
      </c>
      <c r="I57" s="104" t="s">
        <v>254</v>
      </c>
      <c r="K57" s="119" t="s">
        <v>254</v>
      </c>
      <c r="M57" s="119" t="s">
        <v>2286</v>
      </c>
      <c r="N57" s="107" t="s">
        <v>962</v>
      </c>
      <c r="O57" s="104" t="s">
        <v>2289</v>
      </c>
      <c r="P57" s="56" t="s">
        <v>2286</v>
      </c>
      <c r="Q57" s="56" t="s">
        <v>2292</v>
      </c>
      <c r="T57" s="56" t="s">
        <v>2278</v>
      </c>
      <c r="U57" s="56" t="s">
        <v>2295</v>
      </c>
      <c r="X57" s="108">
        <v>1384</v>
      </c>
      <c r="Y57" s="56">
        <v>1087</v>
      </c>
      <c r="Z57" s="56">
        <v>705</v>
      </c>
      <c r="AA57" s="56">
        <v>611</v>
      </c>
      <c r="AB57" s="109" t="s">
        <v>1037</v>
      </c>
      <c r="AC57" s="109" t="s">
        <v>1037</v>
      </c>
      <c r="AD57" s="109" t="s">
        <v>1037</v>
      </c>
      <c r="AE57" s="56">
        <v>1511</v>
      </c>
      <c r="AF57" s="56">
        <v>1087</v>
      </c>
      <c r="AG57" s="56">
        <v>990</v>
      </c>
    </row>
    <row r="58" spans="2:33" ht="36" customHeight="1" x14ac:dyDescent="0.25">
      <c r="B58" s="56">
        <v>37</v>
      </c>
      <c r="C58" s="56" t="s">
        <v>920</v>
      </c>
      <c r="D58" s="56" t="s">
        <v>922</v>
      </c>
      <c r="E58" s="105">
        <v>1926</v>
      </c>
      <c r="F58" s="106">
        <v>1926</v>
      </c>
      <c r="G58" s="103">
        <v>2000</v>
      </c>
      <c r="H58" s="56" t="s">
        <v>2300</v>
      </c>
      <c r="I58" s="104" t="s">
        <v>2310</v>
      </c>
      <c r="K58" s="119" t="s">
        <v>2310</v>
      </c>
      <c r="L58" s="119" t="s">
        <v>2311</v>
      </c>
      <c r="M58" s="119" t="s">
        <v>2316</v>
      </c>
      <c r="N58" s="107" t="s">
        <v>962</v>
      </c>
      <c r="O58" s="104" t="s">
        <v>2318</v>
      </c>
      <c r="P58" s="56" t="s">
        <v>2316</v>
      </c>
      <c r="Q58" s="56" t="s">
        <v>2320</v>
      </c>
      <c r="R58" s="104" t="s">
        <v>2323</v>
      </c>
      <c r="T58" s="56" t="s">
        <v>2300</v>
      </c>
      <c r="U58" s="56" t="s">
        <v>2327</v>
      </c>
      <c r="X58" s="108">
        <v>15107</v>
      </c>
      <c r="Y58" s="56">
        <v>15767</v>
      </c>
      <c r="Z58" s="56">
        <v>12332</v>
      </c>
      <c r="AA58" s="56">
        <v>13835</v>
      </c>
      <c r="AB58" s="56">
        <v>11727</v>
      </c>
      <c r="AC58" s="56">
        <v>13597</v>
      </c>
      <c r="AD58" s="56">
        <v>14000</v>
      </c>
      <c r="AE58" s="56">
        <v>15184</v>
      </c>
      <c r="AF58" s="56">
        <v>15767</v>
      </c>
      <c r="AG58" s="56">
        <v>14109</v>
      </c>
    </row>
    <row r="59" spans="2:33" ht="14.25" customHeight="1" x14ac:dyDescent="0.25">
      <c r="B59" s="56">
        <v>38</v>
      </c>
      <c r="C59" s="56" t="s">
        <v>920</v>
      </c>
      <c r="D59" s="56" t="s">
        <v>1003</v>
      </c>
      <c r="G59" s="103">
        <v>2000</v>
      </c>
      <c r="H59" s="56" t="s">
        <v>571</v>
      </c>
      <c r="I59" s="104" t="s">
        <v>919</v>
      </c>
      <c r="K59" s="119" t="s">
        <v>2354</v>
      </c>
      <c r="M59" s="119" t="s">
        <v>2355</v>
      </c>
      <c r="N59" s="107" t="s">
        <v>1313</v>
      </c>
      <c r="O59" s="104" t="s">
        <v>2359</v>
      </c>
      <c r="P59" s="56" t="s">
        <v>2360</v>
      </c>
      <c r="Q59" s="56" t="s">
        <v>1320</v>
      </c>
      <c r="T59" s="56" t="s">
        <v>571</v>
      </c>
      <c r="U59" s="56" t="s">
        <v>2361</v>
      </c>
      <c r="V59" s="56" t="s">
        <v>1126</v>
      </c>
      <c r="X59" s="56" t="s">
        <v>1127</v>
      </c>
      <c r="Y59" s="56">
        <v>656</v>
      </c>
      <c r="Z59" s="109" t="s">
        <v>1037</v>
      </c>
      <c r="AA59" s="109" t="s">
        <v>1037</v>
      </c>
      <c r="AB59" s="109" t="s">
        <v>1037</v>
      </c>
      <c r="AC59" s="109" t="s">
        <v>1037</v>
      </c>
      <c r="AD59" s="109" t="s">
        <v>1037</v>
      </c>
      <c r="AE59" s="109" t="s">
        <v>1037</v>
      </c>
      <c r="AF59" s="56">
        <v>656</v>
      </c>
      <c r="AG59" s="56">
        <v>643</v>
      </c>
    </row>
    <row r="60" spans="2:33" ht="14.25" customHeight="1" x14ac:dyDescent="0.25">
      <c r="B60" s="56">
        <v>39</v>
      </c>
      <c r="D60" s="56" t="s">
        <v>1003</v>
      </c>
      <c r="G60" s="103">
        <v>2000</v>
      </c>
      <c r="H60" s="104" t="s">
        <v>2373</v>
      </c>
      <c r="I60" s="104" t="s">
        <v>2375</v>
      </c>
      <c r="K60" s="119" t="s">
        <v>2377</v>
      </c>
      <c r="M60" s="119" t="s">
        <v>2379</v>
      </c>
      <c r="O60" s="104" t="s">
        <v>2380</v>
      </c>
      <c r="P60" s="56" t="s">
        <v>2381</v>
      </c>
    </row>
    <row r="61" spans="2:33" ht="24" customHeight="1" x14ac:dyDescent="0.25">
      <c r="B61" s="56">
        <v>40</v>
      </c>
      <c r="C61" s="56" t="s">
        <v>920</v>
      </c>
      <c r="D61" s="56" t="s">
        <v>1003</v>
      </c>
      <c r="G61" s="103">
        <v>2000</v>
      </c>
      <c r="H61" s="56" t="s">
        <v>573</v>
      </c>
      <c r="I61" s="104" t="s">
        <v>921</v>
      </c>
      <c r="K61" s="119" t="s">
        <v>2383</v>
      </c>
      <c r="M61" s="119" t="s">
        <v>2385</v>
      </c>
      <c r="N61" s="107" t="s">
        <v>1504</v>
      </c>
      <c r="O61" s="104" t="s">
        <v>2386</v>
      </c>
      <c r="P61" s="56" t="s">
        <v>2388</v>
      </c>
      <c r="Q61" s="56" t="s">
        <v>2390</v>
      </c>
      <c r="T61" s="56" t="s">
        <v>573</v>
      </c>
      <c r="U61" s="56" t="s">
        <v>2393</v>
      </c>
      <c r="V61" s="56" t="s">
        <v>1126</v>
      </c>
      <c r="X61" s="56" t="s">
        <v>1127</v>
      </c>
      <c r="Y61" s="56">
        <v>13975</v>
      </c>
      <c r="Z61" s="109" t="s">
        <v>1037</v>
      </c>
      <c r="AA61" s="109" t="s">
        <v>1037</v>
      </c>
      <c r="AB61" s="109" t="s">
        <v>1037</v>
      </c>
      <c r="AC61" s="109" t="s">
        <v>1037</v>
      </c>
      <c r="AD61" s="109" t="s">
        <v>1037</v>
      </c>
      <c r="AE61" s="109" t="s">
        <v>1037</v>
      </c>
      <c r="AF61" s="56">
        <v>13975</v>
      </c>
      <c r="AG61" s="56">
        <v>12773</v>
      </c>
    </row>
    <row r="62" spans="2:33" ht="84" customHeight="1" x14ac:dyDescent="0.25">
      <c r="B62" s="56">
        <v>41</v>
      </c>
      <c r="C62" s="56" t="s">
        <v>920</v>
      </c>
      <c r="D62" s="56" t="s">
        <v>922</v>
      </c>
      <c r="E62" s="105">
        <v>1926</v>
      </c>
      <c r="G62" s="103">
        <v>2000</v>
      </c>
      <c r="H62" s="56" t="s">
        <v>2401</v>
      </c>
      <c r="I62" s="104" t="s">
        <v>247</v>
      </c>
      <c r="K62" s="119" t="s">
        <v>247</v>
      </c>
      <c r="L62" s="119" t="s">
        <v>958</v>
      </c>
      <c r="M62" s="119" t="s">
        <v>2405</v>
      </c>
      <c r="N62" s="107" t="s">
        <v>1313</v>
      </c>
      <c r="O62" s="104" t="s">
        <v>2409</v>
      </c>
      <c r="P62" s="56" t="s">
        <v>2422</v>
      </c>
      <c r="Q62" s="56" t="s">
        <v>2424</v>
      </c>
      <c r="R62" s="104" t="s">
        <v>2432</v>
      </c>
      <c r="T62" s="56" t="s">
        <v>2401</v>
      </c>
      <c r="U62" s="56" t="s">
        <v>2435</v>
      </c>
      <c r="X62" s="108">
        <v>29901</v>
      </c>
      <c r="Y62" s="56">
        <v>35527</v>
      </c>
      <c r="Z62" s="56">
        <v>38746</v>
      </c>
      <c r="AA62" s="56">
        <v>29666</v>
      </c>
      <c r="AB62" s="56">
        <v>24151</v>
      </c>
      <c r="AC62" s="56">
        <v>25149</v>
      </c>
      <c r="AD62" s="56">
        <v>27531</v>
      </c>
      <c r="AE62" s="56">
        <v>30163</v>
      </c>
      <c r="AF62" s="56">
        <v>35527</v>
      </c>
      <c r="AG62" s="56">
        <v>34610</v>
      </c>
    </row>
    <row r="63" spans="2:33" ht="48" customHeight="1" x14ac:dyDescent="0.25">
      <c r="B63" s="56">
        <v>42</v>
      </c>
      <c r="C63" s="56" t="s">
        <v>920</v>
      </c>
      <c r="D63" s="56" t="s">
        <v>922</v>
      </c>
      <c r="E63" s="105">
        <v>1926</v>
      </c>
      <c r="G63" s="103">
        <v>2000</v>
      </c>
      <c r="H63" s="56" t="s">
        <v>2438</v>
      </c>
      <c r="I63" s="104" t="s">
        <v>250</v>
      </c>
      <c r="J63" s="56" t="s">
        <v>2439</v>
      </c>
      <c r="K63" s="119" t="s">
        <v>250</v>
      </c>
      <c r="L63" s="119" t="s">
        <v>958</v>
      </c>
      <c r="M63" s="119" t="s">
        <v>2440</v>
      </c>
      <c r="N63" s="107" t="s">
        <v>1313</v>
      </c>
      <c r="O63" s="104" t="s">
        <v>2442</v>
      </c>
      <c r="P63" s="56" t="s">
        <v>2440</v>
      </c>
      <c r="Q63" s="56" t="s">
        <v>2449</v>
      </c>
      <c r="R63" s="104" t="s">
        <v>2458</v>
      </c>
      <c r="T63" s="56" t="s">
        <v>2438</v>
      </c>
      <c r="U63" s="56" t="s">
        <v>2460</v>
      </c>
      <c r="X63" s="108">
        <v>17055</v>
      </c>
      <c r="Y63" s="56">
        <v>19071</v>
      </c>
      <c r="Z63" s="56">
        <v>2044</v>
      </c>
      <c r="AA63" s="56">
        <v>9698</v>
      </c>
      <c r="AB63" s="56">
        <v>9121</v>
      </c>
      <c r="AC63" s="56">
        <v>12029</v>
      </c>
      <c r="AD63" s="56">
        <v>12286</v>
      </c>
      <c r="AE63" s="56">
        <v>17199</v>
      </c>
      <c r="AF63" s="56">
        <v>19071</v>
      </c>
      <c r="AG63" s="56">
        <v>18642</v>
      </c>
    </row>
    <row r="64" spans="2:33" ht="36" customHeight="1" x14ac:dyDescent="0.25">
      <c r="B64" s="56">
        <v>43</v>
      </c>
      <c r="C64" s="56" t="s">
        <v>920</v>
      </c>
      <c r="D64" s="56" t="s">
        <v>922</v>
      </c>
      <c r="E64" s="105">
        <v>1926</v>
      </c>
      <c r="G64" s="103">
        <v>2000</v>
      </c>
      <c r="H64" s="56" t="s">
        <v>2463</v>
      </c>
      <c r="I64" s="104" t="s">
        <v>239</v>
      </c>
      <c r="K64" s="119" t="s">
        <v>239</v>
      </c>
      <c r="L64" s="119" t="s">
        <v>958</v>
      </c>
      <c r="M64" s="119" t="s">
        <v>1312</v>
      </c>
      <c r="N64" s="107" t="s">
        <v>962</v>
      </c>
      <c r="O64" s="104" t="s">
        <v>2464</v>
      </c>
      <c r="P64" s="56" t="s">
        <v>1312</v>
      </c>
      <c r="Q64" s="56" t="s">
        <v>1320</v>
      </c>
      <c r="R64" s="104" t="s">
        <v>2468</v>
      </c>
      <c r="T64" s="56" t="s">
        <v>2463</v>
      </c>
      <c r="U64" s="56" t="s">
        <v>2472</v>
      </c>
      <c r="X64" s="108">
        <v>327</v>
      </c>
      <c r="Y64" s="56">
        <v>237</v>
      </c>
      <c r="Z64" s="109" t="s">
        <v>1037</v>
      </c>
      <c r="AA64" s="109" t="s">
        <v>1037</v>
      </c>
      <c r="AB64" s="109" t="s">
        <v>1037</v>
      </c>
      <c r="AC64" s="109" t="s">
        <v>1037</v>
      </c>
      <c r="AD64" s="109" t="s">
        <v>1037</v>
      </c>
      <c r="AE64" s="109">
        <v>209</v>
      </c>
      <c r="AF64" s="56">
        <v>237</v>
      </c>
      <c r="AG64" s="56">
        <v>213</v>
      </c>
    </row>
    <row r="65" spans="2:33" ht="36" customHeight="1" x14ac:dyDescent="0.25">
      <c r="B65" s="56">
        <v>44</v>
      </c>
      <c r="C65" s="56" t="s">
        <v>920</v>
      </c>
      <c r="D65" s="56" t="s">
        <v>922</v>
      </c>
      <c r="E65" s="105">
        <v>1926</v>
      </c>
      <c r="F65" s="106">
        <v>1926</v>
      </c>
      <c r="G65" s="103">
        <v>2000</v>
      </c>
      <c r="H65" s="56" t="s">
        <v>2503</v>
      </c>
      <c r="I65" s="104" t="s">
        <v>2505</v>
      </c>
      <c r="K65" s="119" t="s">
        <v>2505</v>
      </c>
      <c r="L65" s="119" t="s">
        <v>958</v>
      </c>
      <c r="M65" s="119" t="s">
        <v>2513</v>
      </c>
      <c r="N65" s="107" t="s">
        <v>962</v>
      </c>
      <c r="O65" s="104" t="s">
        <v>2318</v>
      </c>
      <c r="P65" s="56" t="s">
        <v>2513</v>
      </c>
      <c r="Q65" s="56" t="s">
        <v>1286</v>
      </c>
      <c r="R65" s="104" t="s">
        <v>2323</v>
      </c>
      <c r="T65" s="56" t="s">
        <v>2503</v>
      </c>
      <c r="U65" s="56" t="s">
        <v>1289</v>
      </c>
      <c r="X65" s="96"/>
      <c r="Y65" s="96"/>
      <c r="Z65" s="56">
        <v>1293</v>
      </c>
      <c r="AA65" s="56">
        <v>1309</v>
      </c>
      <c r="AB65" s="56">
        <v>1118</v>
      </c>
      <c r="AC65" s="56">
        <v>1308</v>
      </c>
      <c r="AD65" s="56">
        <v>1510</v>
      </c>
      <c r="AE65" s="56">
        <v>1719</v>
      </c>
      <c r="AF65" s="56">
        <v>1750</v>
      </c>
      <c r="AG65" s="56">
        <v>1553</v>
      </c>
    </row>
    <row r="66" spans="2:33" ht="24" customHeight="1" x14ac:dyDescent="0.25">
      <c r="B66" s="56">
        <v>45</v>
      </c>
      <c r="C66" s="56" t="s">
        <v>920</v>
      </c>
      <c r="E66" s="105">
        <v>1926</v>
      </c>
      <c r="F66" s="106">
        <v>1926</v>
      </c>
      <c r="G66" s="103">
        <v>2000</v>
      </c>
      <c r="H66" s="56" t="s">
        <v>2531</v>
      </c>
      <c r="I66" s="104" t="s">
        <v>252</v>
      </c>
      <c r="K66" s="119" t="s">
        <v>252</v>
      </c>
      <c r="M66" s="119" t="s">
        <v>2534</v>
      </c>
      <c r="N66" s="107" t="s">
        <v>962</v>
      </c>
      <c r="O66" s="104" t="s">
        <v>2536</v>
      </c>
      <c r="P66" s="56" t="s">
        <v>2534</v>
      </c>
      <c r="Q66" s="56" t="s">
        <v>2540</v>
      </c>
      <c r="T66" s="56" t="s">
        <v>2531</v>
      </c>
      <c r="U66" s="56" t="s">
        <v>2544</v>
      </c>
      <c r="X66" s="108">
        <v>1112</v>
      </c>
      <c r="Y66" s="56">
        <v>1509</v>
      </c>
      <c r="Z66" s="56">
        <v>443</v>
      </c>
      <c r="AA66" s="56">
        <v>507</v>
      </c>
      <c r="AB66" s="56">
        <v>442</v>
      </c>
      <c r="AC66" s="56">
        <v>615</v>
      </c>
      <c r="AD66" s="56">
        <v>835</v>
      </c>
      <c r="AE66" s="56">
        <v>1142</v>
      </c>
      <c r="AF66" s="56">
        <v>1509</v>
      </c>
      <c r="AG66" s="56">
        <v>1176</v>
      </c>
    </row>
    <row r="67" spans="2:33" ht="14.25" customHeight="1" x14ac:dyDescent="0.25">
      <c r="H67" s="108" t="s">
        <v>2548</v>
      </c>
      <c r="T67" s="108" t="s">
        <v>2548</v>
      </c>
      <c r="X67" s="108">
        <v>1704</v>
      </c>
      <c r="Y67" s="108">
        <v>1750</v>
      </c>
    </row>
    <row r="68" spans="2:33" ht="14.25" customHeight="1" x14ac:dyDescent="0.25">
      <c r="D68" s="108" t="s">
        <v>1003</v>
      </c>
      <c r="H68" s="108" t="s">
        <v>2556</v>
      </c>
      <c r="T68" s="108" t="s">
        <v>2556</v>
      </c>
      <c r="Z68" s="116" t="s">
        <v>1037</v>
      </c>
      <c r="AA68" s="116" t="s">
        <v>1037</v>
      </c>
      <c r="AB68" s="116" t="s">
        <v>1037</v>
      </c>
      <c r="AC68" s="116" t="s">
        <v>1037</v>
      </c>
      <c r="AD68" s="116" t="s">
        <v>1037</v>
      </c>
      <c r="AE68" s="116" t="s">
        <v>1037</v>
      </c>
      <c r="AF68" s="116">
        <v>4442</v>
      </c>
      <c r="AG68" s="116">
        <v>4435</v>
      </c>
    </row>
    <row r="69" spans="2:33" ht="14.25" customHeight="1" x14ac:dyDescent="0.25"/>
    <row r="70" spans="2:33" ht="16.5" customHeight="1" x14ac:dyDescent="0.25">
      <c r="B70" s="56" t="s">
        <v>28</v>
      </c>
      <c r="I70" s="97"/>
      <c r="J70" s="97"/>
      <c r="K70" s="97"/>
      <c r="L70" s="97"/>
      <c r="M70" s="97"/>
      <c r="O70" s="97"/>
      <c r="P70" s="97"/>
      <c r="R70" s="97"/>
      <c r="S70" s="96"/>
      <c r="T70" s="96"/>
    </row>
    <row r="71" spans="2:33" ht="14.25" customHeight="1" x14ac:dyDescent="0.25"/>
    <row r="72" spans="2:33" ht="14.25" customHeight="1" x14ac:dyDescent="0.25">
      <c r="H72" s="117" t="s">
        <v>2593</v>
      </c>
    </row>
    <row r="73" spans="2:33" ht="14.25" customHeight="1" x14ac:dyDescent="0.25">
      <c r="H73" s="107" t="s">
        <v>2609</v>
      </c>
    </row>
    <row r="74" spans="2:33" ht="14.25" customHeight="1" x14ac:dyDescent="0.25">
      <c r="H74" s="56" t="s">
        <v>2611</v>
      </c>
    </row>
    <row r="75" spans="2:33" ht="14.25" customHeight="1" x14ac:dyDescent="0.25">
      <c r="H75" s="56" t="s">
        <v>2612</v>
      </c>
    </row>
    <row r="76" spans="2:33" ht="14.25" customHeight="1" x14ac:dyDescent="0.25">
      <c r="H76" s="56" t="s">
        <v>2613</v>
      </c>
    </row>
    <row r="77" spans="2:33" ht="14.25" customHeight="1" x14ac:dyDescent="0.25">
      <c r="H77" s="56" t="s">
        <v>2616</v>
      </c>
    </row>
    <row r="78" spans="2:33" ht="14.25" customHeight="1" x14ac:dyDescent="0.25">
      <c r="H78" s="56" t="s">
        <v>2617</v>
      </c>
    </row>
    <row r="79" spans="2:33" ht="14.25" customHeight="1" x14ac:dyDescent="0.25">
      <c r="H79" s="56" t="s">
        <v>2618</v>
      </c>
    </row>
    <row r="80" spans="2:33" ht="14.25" customHeight="1" x14ac:dyDescent="0.25">
      <c r="H80" s="56" t="s">
        <v>2619</v>
      </c>
    </row>
    <row r="81" spans="8:14" ht="14.25" customHeight="1" x14ac:dyDescent="0.25"/>
    <row r="82" spans="8:14" ht="14.25" customHeight="1" x14ac:dyDescent="0.25">
      <c r="H82" s="117" t="s">
        <v>2620</v>
      </c>
    </row>
    <row r="83" spans="8:14" ht="14.25" customHeight="1" x14ac:dyDescent="0.25">
      <c r="H83" s="107" t="s">
        <v>2621</v>
      </c>
    </row>
    <row r="84" spans="8:14" ht="14.25" customHeight="1" x14ac:dyDescent="0.25">
      <c r="H84" s="56" t="s">
        <v>2622</v>
      </c>
    </row>
    <row r="85" spans="8:14" ht="14.25" customHeight="1" x14ac:dyDescent="0.25">
      <c r="H85" s="56" t="s">
        <v>2623</v>
      </c>
    </row>
    <row r="86" spans="8:14" ht="14.25" customHeight="1" x14ac:dyDescent="0.25">
      <c r="H86" s="56" t="s">
        <v>2625</v>
      </c>
    </row>
    <row r="87" spans="8:14" ht="14.25" customHeight="1" x14ac:dyDescent="0.25">
      <c r="H87" s="56" t="s">
        <v>2627</v>
      </c>
    </row>
    <row r="88" spans="8:14" ht="14.25" customHeight="1" x14ac:dyDescent="0.25"/>
    <row r="89" spans="8:14" ht="14.25" customHeight="1" x14ac:dyDescent="0.25">
      <c r="H89" s="117" t="s">
        <v>2629</v>
      </c>
    </row>
    <row r="90" spans="8:14" ht="15" customHeight="1" x14ac:dyDescent="0.25">
      <c r="H90" s="107" t="s">
        <v>2631</v>
      </c>
      <c r="I90" s="56" t="s">
        <v>2633</v>
      </c>
      <c r="N90" s="56" t="s">
        <v>170</v>
      </c>
    </row>
    <row r="91" spans="8:14" ht="14.25" customHeight="1" x14ac:dyDescent="0.25">
      <c r="H91" s="107" t="s">
        <v>2635</v>
      </c>
      <c r="N91" s="56" t="s">
        <v>2637</v>
      </c>
    </row>
    <row r="92" spans="8:14" ht="15" customHeight="1" x14ac:dyDescent="0.25">
      <c r="H92" s="107" t="s">
        <v>2638</v>
      </c>
      <c r="I92" s="56" t="s">
        <v>2641</v>
      </c>
      <c r="N92" s="56" t="s">
        <v>1080</v>
      </c>
    </row>
    <row r="93" spans="8:14" ht="15" customHeight="1" x14ac:dyDescent="0.25">
      <c r="H93" s="107" t="s">
        <v>1229</v>
      </c>
      <c r="I93" s="56" t="s">
        <v>2645</v>
      </c>
      <c r="N93" s="56" t="s">
        <v>2647</v>
      </c>
    </row>
    <row r="94" spans="8:14" ht="14.25" customHeight="1" x14ac:dyDescent="0.25">
      <c r="H94" s="107" t="s">
        <v>181</v>
      </c>
      <c r="I94" s="56" t="s">
        <v>2650</v>
      </c>
      <c r="N94" s="56" t="s">
        <v>2651</v>
      </c>
    </row>
    <row r="95" spans="8:14" ht="14.25" customHeight="1" x14ac:dyDescent="0.25">
      <c r="H95" s="107" t="s">
        <v>2652</v>
      </c>
      <c r="I95" s="56" t="s">
        <v>2653</v>
      </c>
      <c r="N95" s="56" t="s">
        <v>2656</v>
      </c>
    </row>
    <row r="96" spans="8:14" ht="14.25" customHeight="1" x14ac:dyDescent="0.25">
      <c r="H96" s="107" t="s">
        <v>2373</v>
      </c>
      <c r="I96" s="56" t="s">
        <v>2657</v>
      </c>
      <c r="N96" s="56" t="s">
        <v>2658</v>
      </c>
    </row>
    <row r="97" spans="8:25" ht="14.25" customHeight="1" x14ac:dyDescent="0.25">
      <c r="H97" s="107" t="s">
        <v>2659</v>
      </c>
      <c r="I97" s="56" t="s">
        <v>2660</v>
      </c>
      <c r="N97" s="56" t="s">
        <v>2661</v>
      </c>
    </row>
    <row r="98" spans="8:25" ht="14.25" customHeight="1" x14ac:dyDescent="0.25"/>
    <row r="99" spans="8:25" ht="14.25" customHeight="1" x14ac:dyDescent="0.25"/>
    <row r="100" spans="8:25" ht="14.25" customHeight="1" x14ac:dyDescent="0.25">
      <c r="T100" s="56" t="s">
        <v>2663</v>
      </c>
      <c r="X100" s="96"/>
      <c r="Y100" s="96"/>
    </row>
    <row r="101" spans="8:25" ht="14.25" customHeight="1" x14ac:dyDescent="0.25">
      <c r="T101" s="56" t="s">
        <v>2672</v>
      </c>
      <c r="X101" s="96"/>
      <c r="Y101" s="96"/>
    </row>
    <row r="102" spans="8:25" ht="14.25" customHeight="1" x14ac:dyDescent="0.25">
      <c r="H102" s="56" t="s">
        <v>2675</v>
      </c>
      <c r="X102" s="96"/>
      <c r="Y102" s="96"/>
    </row>
    <row r="103" spans="8:25" ht="14.25" customHeight="1" x14ac:dyDescent="0.25">
      <c r="H103" s="56" t="s">
        <v>2676</v>
      </c>
      <c r="I103" s="59" t="s">
        <v>2677</v>
      </c>
      <c r="T103" s="56" t="s">
        <v>2683</v>
      </c>
      <c r="X103" s="96"/>
      <c r="Y103" s="96"/>
    </row>
    <row r="104" spans="8:25" ht="14.25" customHeight="1" x14ac:dyDescent="0.25">
      <c r="H104" s="56" t="s">
        <v>181</v>
      </c>
      <c r="I104" s="59" t="s">
        <v>2677</v>
      </c>
      <c r="T104" s="118" t="s">
        <v>2692</v>
      </c>
      <c r="X104" s="96"/>
      <c r="Y104" s="96"/>
    </row>
    <row r="105" spans="8:25" ht="14.25" customHeight="1" x14ac:dyDescent="0.25">
      <c r="H105" s="56" t="s">
        <v>2707</v>
      </c>
      <c r="I105" s="59" t="s">
        <v>2677</v>
      </c>
      <c r="J105" s="123" t="s">
        <v>2712</v>
      </c>
      <c r="T105" s="56" t="s">
        <v>2729</v>
      </c>
      <c r="X105" s="96"/>
      <c r="Y105" s="96"/>
    </row>
    <row r="106" spans="8:25" ht="14.25" customHeight="1" x14ac:dyDescent="0.25">
      <c r="H106" s="56" t="s">
        <v>2635</v>
      </c>
      <c r="T106" s="56" t="s">
        <v>2732</v>
      </c>
      <c r="X106" s="96"/>
      <c r="Y106" s="96"/>
    </row>
    <row r="107" spans="8:25" ht="14.25" customHeight="1" x14ac:dyDescent="0.25">
      <c r="X107" s="96"/>
      <c r="Y107" s="96"/>
    </row>
    <row r="108" spans="8:25" ht="14.25" customHeight="1" x14ac:dyDescent="0.25">
      <c r="T108" s="56" t="s">
        <v>2735</v>
      </c>
      <c r="X108" s="96"/>
      <c r="Y108" s="96"/>
    </row>
    <row r="109" spans="8:25" ht="14.25" customHeight="1" x14ac:dyDescent="0.25">
      <c r="T109" s="118" t="s">
        <v>2736</v>
      </c>
      <c r="X109" s="96"/>
      <c r="Y109" s="96"/>
    </row>
    <row r="110" spans="8:25" ht="14.25" customHeight="1" x14ac:dyDescent="0.25">
      <c r="X110" s="96"/>
      <c r="Y110" s="96"/>
    </row>
    <row r="111" spans="8:25" ht="14.25" customHeight="1" x14ac:dyDescent="0.25">
      <c r="X111" s="96"/>
      <c r="Y111" s="96"/>
    </row>
    <row r="112" spans="8:25" ht="14.25" customHeight="1" x14ac:dyDescent="0.25">
      <c r="T112" s="59" t="s">
        <v>640</v>
      </c>
      <c r="X112" s="96"/>
      <c r="Y112" s="96"/>
    </row>
  </sheetData>
  <mergeCells count="1">
    <mergeCell ref="K43:K44"/>
  </mergeCells>
  <hyperlinks>
    <hyperlink ref="Y9" r:id="rId1"/>
    <hyperlink ref="I10" r:id="rId2"/>
    <hyperlink ref="Y10" r:id="rId3"/>
    <hyperlink ref="I11" r:id="rId4"/>
    <hyperlink ref="Y11" r:id="rId5"/>
    <hyperlink ref="I12" r:id="rId6"/>
    <hyperlink ref="I13" r:id="rId7"/>
    <hyperlink ref="I14" r:id="rId8"/>
    <hyperlink ref="I15" r:id="rId9"/>
    <hyperlink ref="I16" r:id="rId10"/>
    <hyperlink ref="I103" r:id="rId11"/>
    <hyperlink ref="I104" r:id="rId12"/>
    <hyperlink ref="I105" r:id="rId13"/>
    <hyperlink ref="T112" r:id="rId14"/>
  </hyperlinks>
  <pageMargins left="0.7" right="0.7" top="0.75" bottom="0.75" header="0.3" footer="0.3"/>
  <drawing r:id="rId15"/>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zoomScale="80" zoomScaleNormal="80" workbookViewId="0">
      <selection activeCell="A2" sqref="A2"/>
    </sheetView>
  </sheetViews>
  <sheetFormatPr defaultColWidth="14.42578125" defaultRowHeight="12.75" customHeight="1" x14ac:dyDescent="0.25"/>
  <cols>
    <col min="1" max="1" width="12.42578125" style="62" customWidth="1"/>
    <col min="2" max="2" width="33.85546875" style="62" customWidth="1"/>
    <col min="3" max="3" width="19.28515625" style="62" customWidth="1"/>
    <col min="4" max="6" width="12.42578125" style="62" customWidth="1"/>
    <col min="7" max="16384" width="14.42578125" style="62"/>
  </cols>
  <sheetData>
    <row r="1" spans="2:3" ht="14.25" customHeight="1" x14ac:dyDescent="0.25"/>
    <row r="2" spans="2:3" ht="14.25" customHeight="1" x14ac:dyDescent="0.25">
      <c r="B2" s="56" t="s">
        <v>1</v>
      </c>
    </row>
    <row r="3" spans="2:3" ht="14.25" customHeight="1" x14ac:dyDescent="0.25"/>
    <row r="4" spans="2:3" ht="14.25" customHeight="1" x14ac:dyDescent="0.25">
      <c r="B4" s="95" t="s">
        <v>138</v>
      </c>
    </row>
    <row r="5" spans="2:3" ht="14.25" customHeight="1" x14ac:dyDescent="0.25">
      <c r="B5" s="56" t="s">
        <v>140</v>
      </c>
    </row>
    <row r="6" spans="2:3" ht="14.25" customHeight="1" x14ac:dyDescent="0.25">
      <c r="C6" s="56" t="s">
        <v>141</v>
      </c>
    </row>
    <row r="7" spans="2:3" ht="14.25" customHeight="1" x14ac:dyDescent="0.25">
      <c r="B7" s="56" t="s">
        <v>142</v>
      </c>
      <c r="C7" s="56" t="s">
        <v>143</v>
      </c>
    </row>
    <row r="8" spans="2:3" ht="14.25" customHeight="1" x14ac:dyDescent="0.25">
      <c r="B8" s="56" t="s">
        <v>146</v>
      </c>
      <c r="C8" s="56" t="s">
        <v>151</v>
      </c>
    </row>
    <row r="9" spans="2:3" ht="14.25" customHeight="1" x14ac:dyDescent="0.25">
      <c r="B9" s="56" t="s">
        <v>154</v>
      </c>
      <c r="C9" s="56" t="s">
        <v>156</v>
      </c>
    </row>
    <row r="10" spans="2:3" ht="14.25" customHeight="1" x14ac:dyDescent="0.25">
      <c r="B10" s="56" t="s">
        <v>159</v>
      </c>
      <c r="C10" s="56" t="s">
        <v>160</v>
      </c>
    </row>
    <row r="11" spans="2:3" ht="14.25" customHeight="1" x14ac:dyDescent="0.25">
      <c r="B11" s="56" t="s">
        <v>161</v>
      </c>
      <c r="C11" s="56" t="s">
        <v>162</v>
      </c>
    </row>
    <row r="12" spans="2:3" ht="14.25" customHeight="1" x14ac:dyDescent="0.25">
      <c r="B12" s="56" t="s">
        <v>163</v>
      </c>
      <c r="C12" s="56" t="s">
        <v>164</v>
      </c>
    </row>
    <row r="13" spans="2:3" ht="14.25" customHeight="1" x14ac:dyDescent="0.25">
      <c r="B13" s="56" t="s">
        <v>165</v>
      </c>
      <c r="C13" s="56" t="s">
        <v>166</v>
      </c>
    </row>
    <row r="14" spans="2:3" ht="14.25" customHeight="1" x14ac:dyDescent="0.25">
      <c r="B14" s="56" t="s">
        <v>167</v>
      </c>
      <c r="C14" s="56" t="s">
        <v>168</v>
      </c>
    </row>
    <row r="15" spans="2:3" ht="14.25" customHeight="1" x14ac:dyDescent="0.25">
      <c r="B15" s="56" t="s">
        <v>169</v>
      </c>
      <c r="C15" s="56" t="s">
        <v>170</v>
      </c>
    </row>
    <row r="16" spans="2:3" ht="14.25" customHeight="1" x14ac:dyDescent="0.25">
      <c r="B16" s="56" t="s">
        <v>171</v>
      </c>
      <c r="C16" s="56" t="s">
        <v>172</v>
      </c>
    </row>
    <row r="17" spans="1:3" ht="14.25" customHeight="1" x14ac:dyDescent="0.25">
      <c r="B17" s="56" t="s">
        <v>174</v>
      </c>
      <c r="C17" s="56" t="s">
        <v>160</v>
      </c>
    </row>
    <row r="18" spans="1:3" ht="14.25" customHeight="1" x14ac:dyDescent="0.25">
      <c r="B18" s="56" t="s">
        <v>177</v>
      </c>
      <c r="C18" s="56" t="s">
        <v>178</v>
      </c>
    </row>
    <row r="19" spans="1:3" ht="14.25" customHeight="1" x14ac:dyDescent="0.25">
      <c r="B19" s="56" t="s">
        <v>179</v>
      </c>
      <c r="C19" s="56" t="s">
        <v>170</v>
      </c>
    </row>
    <row r="20" spans="1:3" ht="14.25" customHeight="1" x14ac:dyDescent="0.25">
      <c r="A20" s="56" t="s">
        <v>180</v>
      </c>
      <c r="B20" s="56" t="s">
        <v>181</v>
      </c>
      <c r="C20" s="56" t="s">
        <v>182</v>
      </c>
    </row>
    <row r="21" spans="1:3" ht="14.25" customHeight="1" x14ac:dyDescent="0.25">
      <c r="B21" s="56" t="s">
        <v>184</v>
      </c>
      <c r="C21" s="56" t="s">
        <v>185</v>
      </c>
    </row>
    <row r="22" spans="1:3" ht="14.25" customHeight="1" x14ac:dyDescent="0.25">
      <c r="A22" s="56" t="s">
        <v>180</v>
      </c>
      <c r="B22" s="56" t="s">
        <v>209</v>
      </c>
      <c r="C22" s="56" t="s">
        <v>212</v>
      </c>
    </row>
    <row r="23" spans="1:3" ht="14.25" customHeight="1" x14ac:dyDescent="0.25">
      <c r="B23" s="56" t="s">
        <v>214</v>
      </c>
      <c r="C23" s="56" t="s">
        <v>216</v>
      </c>
    </row>
    <row r="24" spans="1:3" ht="14.25" customHeight="1" x14ac:dyDescent="0.25">
      <c r="B24" s="56" t="s">
        <v>217</v>
      </c>
      <c r="C24" s="56" t="s">
        <v>219</v>
      </c>
    </row>
    <row r="25" spans="1:3" ht="14.25" customHeight="1" x14ac:dyDescent="0.25">
      <c r="B25" s="56" t="s">
        <v>222</v>
      </c>
      <c r="C25" s="56" t="s">
        <v>223</v>
      </c>
    </row>
    <row r="26" spans="1:3" ht="14.25" customHeight="1" x14ac:dyDescent="0.25">
      <c r="B26" s="56" t="s">
        <v>224</v>
      </c>
      <c r="C26" s="56" t="s">
        <v>225</v>
      </c>
    </row>
    <row r="27" spans="1:3" ht="14.25" customHeight="1" x14ac:dyDescent="0.25">
      <c r="B27" s="56" t="s">
        <v>227</v>
      </c>
      <c r="C27" s="56" t="s">
        <v>230</v>
      </c>
    </row>
    <row r="28" spans="1:3" ht="14.25" customHeight="1" x14ac:dyDescent="0.25">
      <c r="B28" s="56" t="s">
        <v>234</v>
      </c>
      <c r="C28" s="56" t="s">
        <v>236</v>
      </c>
    </row>
    <row r="29" spans="1:3" ht="14.25" customHeight="1" x14ac:dyDescent="0.25">
      <c r="B29" s="56" t="s">
        <v>238</v>
      </c>
      <c r="C29" s="56" t="s">
        <v>240</v>
      </c>
    </row>
    <row r="30" spans="1:3" ht="14.25" customHeight="1" x14ac:dyDescent="0.25">
      <c r="B30" s="56" t="s">
        <v>242</v>
      </c>
      <c r="C30" s="56" t="s">
        <v>246</v>
      </c>
    </row>
    <row r="31" spans="1:3" ht="14.25" customHeight="1" x14ac:dyDescent="0.25">
      <c r="B31" s="56" t="s">
        <v>249</v>
      </c>
      <c r="C31" s="56" t="s">
        <v>251</v>
      </c>
    </row>
    <row r="32" spans="1:3" ht="14.25" customHeight="1" x14ac:dyDescent="0.25"/>
    <row r="33" spans="2:2" ht="14.25" customHeight="1" x14ac:dyDescent="0.25">
      <c r="B33" s="95" t="s">
        <v>255</v>
      </c>
    </row>
    <row r="34" spans="2:2" ht="14.25" customHeight="1" x14ac:dyDescent="0.25"/>
    <row r="35" spans="2:2" ht="14.25" customHeight="1" x14ac:dyDescent="0.25">
      <c r="B35" s="56" t="s">
        <v>260</v>
      </c>
    </row>
    <row r="36" spans="2:2" ht="14.25" customHeight="1" x14ac:dyDescent="0.25"/>
    <row r="37" spans="2:2" ht="14.25" customHeight="1" x14ac:dyDescent="0.25">
      <c r="B37" s="56" t="s">
        <v>263</v>
      </c>
    </row>
    <row r="38" spans="2:2" ht="14.25" customHeight="1" x14ac:dyDescent="0.25">
      <c r="B38" s="56" t="s">
        <v>266</v>
      </c>
    </row>
    <row r="39" spans="2:2" ht="14.25" customHeight="1" x14ac:dyDescent="0.25">
      <c r="B39" s="56" t="s">
        <v>268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Q23"/>
  <sheetViews>
    <sheetView zoomScale="80" zoomScaleNormal="80" workbookViewId="0">
      <pane xSplit="3" ySplit="7" topLeftCell="D8" activePane="bottomRight" state="frozen"/>
      <selection pane="topRight" activeCell="D1" sqref="D1"/>
      <selection pane="bottomLeft" activeCell="A8" sqref="A8"/>
      <selection pane="bottomRight" activeCell="D18" sqref="D18"/>
    </sheetView>
  </sheetViews>
  <sheetFormatPr defaultColWidth="14.42578125" defaultRowHeight="12.75" customHeight="1" x14ac:dyDescent="0.25"/>
  <cols>
    <col min="1" max="1" width="3.85546875" style="62" customWidth="1"/>
    <col min="2" max="2" width="4.140625" style="62" customWidth="1"/>
    <col min="3" max="3" width="50.140625" style="62" customWidth="1"/>
    <col min="4" max="43" width="91.85546875" style="62" customWidth="1"/>
    <col min="44" max="16384" width="14.42578125" style="62"/>
  </cols>
  <sheetData>
    <row r="1" spans="2:43" ht="14.25" customHeight="1" x14ac:dyDescent="0.25"/>
    <row r="2" spans="2:43" ht="14.25" customHeight="1" x14ac:dyDescent="0.25">
      <c r="B2" s="69"/>
      <c r="C2" s="47" t="s">
        <v>27</v>
      </c>
    </row>
    <row r="3" spans="2:43" ht="28.5" customHeight="1" x14ac:dyDescent="0.25">
      <c r="B3" s="70"/>
      <c r="C3" s="47" t="s">
        <v>29</v>
      </c>
    </row>
    <row r="4" spans="2:43" ht="28.5" customHeight="1" x14ac:dyDescent="0.25">
      <c r="B4" s="71"/>
      <c r="C4" s="47" t="s">
        <v>34</v>
      </c>
    </row>
    <row r="5" spans="2:43" ht="14.25" customHeight="1" x14ac:dyDescent="0.25"/>
    <row r="6" spans="2:43" ht="14.25" customHeight="1" x14ac:dyDescent="0.25">
      <c r="C6" s="46" t="s">
        <v>35</v>
      </c>
    </row>
    <row r="7" spans="2:43" ht="14.25" customHeight="1" x14ac:dyDescent="0.25">
      <c r="D7" s="72" t="s">
        <v>483</v>
      </c>
      <c r="E7" s="72" t="s">
        <v>484</v>
      </c>
      <c r="F7" s="73" t="s">
        <v>486</v>
      </c>
      <c r="G7" s="73" t="s">
        <v>487</v>
      </c>
      <c r="H7" s="72" t="s">
        <v>490</v>
      </c>
      <c r="I7" s="73" t="s">
        <v>493</v>
      </c>
      <c r="J7" s="73" t="s">
        <v>495</v>
      </c>
      <c r="K7" s="73" t="s">
        <v>496</v>
      </c>
      <c r="L7" s="73" t="s">
        <v>498</v>
      </c>
      <c r="M7" s="73" t="s">
        <v>501</v>
      </c>
      <c r="N7" s="73" t="s">
        <v>504</v>
      </c>
      <c r="O7" s="73" t="s">
        <v>506</v>
      </c>
      <c r="P7" s="73" t="s">
        <v>507</v>
      </c>
      <c r="Q7" s="73" t="s">
        <v>509</v>
      </c>
      <c r="R7" s="73" t="s">
        <v>510</v>
      </c>
      <c r="S7" s="73" t="s">
        <v>512</v>
      </c>
      <c r="T7" s="73" t="s">
        <v>527</v>
      </c>
      <c r="U7" s="73" t="s">
        <v>529</v>
      </c>
      <c r="V7" s="73" t="s">
        <v>530</v>
      </c>
      <c r="W7" s="73" t="s">
        <v>543</v>
      </c>
      <c r="X7" s="73" t="s">
        <v>545</v>
      </c>
      <c r="Y7" s="73" t="s">
        <v>547</v>
      </c>
      <c r="Z7" s="73" t="s">
        <v>549</v>
      </c>
      <c r="AA7" s="73" t="s">
        <v>554</v>
      </c>
      <c r="AB7" s="73" t="s">
        <v>556</v>
      </c>
      <c r="AC7" s="73" t="s">
        <v>559</v>
      </c>
      <c r="AD7" s="73" t="s">
        <v>561</v>
      </c>
      <c r="AE7" s="73" t="s">
        <v>571</v>
      </c>
      <c r="AF7" s="73" t="s">
        <v>573</v>
      </c>
      <c r="AG7" s="73" t="s">
        <v>576</v>
      </c>
      <c r="AH7" s="73" t="s">
        <v>577</v>
      </c>
      <c r="AI7" s="73" t="s">
        <v>579</v>
      </c>
      <c r="AJ7" s="73" t="s">
        <v>581</v>
      </c>
      <c r="AK7" s="73" t="s">
        <v>582</v>
      </c>
      <c r="AL7" s="73" t="s">
        <v>584</v>
      </c>
      <c r="AM7" s="73" t="s">
        <v>606</v>
      </c>
      <c r="AN7" s="73" t="s">
        <v>608</v>
      </c>
    </row>
    <row r="8" spans="2:43" ht="14.25" customHeight="1" x14ac:dyDescent="0.25">
      <c r="C8" s="74" t="s">
        <v>616</v>
      </c>
      <c r="D8" s="47" t="s">
        <v>629</v>
      </c>
      <c r="E8" s="47" t="s">
        <v>632</v>
      </c>
      <c r="F8" s="46" t="s">
        <v>634</v>
      </c>
      <c r="G8" s="46" t="s">
        <v>635</v>
      </c>
      <c r="H8" s="47" t="s">
        <v>637</v>
      </c>
      <c r="I8" s="47" t="s">
        <v>639</v>
      </c>
      <c r="J8" s="47" t="s">
        <v>641</v>
      </c>
      <c r="K8" s="47" t="s">
        <v>642</v>
      </c>
      <c r="L8" s="47" t="s">
        <v>645</v>
      </c>
      <c r="M8" s="47" t="s">
        <v>646</v>
      </c>
      <c r="N8" s="46" t="s">
        <v>647</v>
      </c>
      <c r="O8" s="47" t="s">
        <v>648</v>
      </c>
      <c r="P8" s="46" t="s">
        <v>650</v>
      </c>
      <c r="Q8" s="46" t="s">
        <v>651</v>
      </c>
      <c r="R8" s="47" t="s">
        <v>652</v>
      </c>
      <c r="S8" s="46" t="s">
        <v>653</v>
      </c>
      <c r="T8" s="46" t="s">
        <v>655</v>
      </c>
      <c r="U8" s="46" t="s">
        <v>656</v>
      </c>
      <c r="V8" s="46" t="s">
        <v>657</v>
      </c>
      <c r="W8" s="47" t="s">
        <v>659</v>
      </c>
      <c r="X8" s="47" t="s">
        <v>660</v>
      </c>
      <c r="Y8" s="47" t="s">
        <v>663</v>
      </c>
      <c r="Z8" s="47" t="s">
        <v>664</v>
      </c>
      <c r="AA8" s="46" t="s">
        <v>665</v>
      </c>
      <c r="AB8" s="47" t="s">
        <v>666</v>
      </c>
      <c r="AC8" s="47" t="s">
        <v>667</v>
      </c>
      <c r="AD8" s="47" t="s">
        <v>669</v>
      </c>
      <c r="AE8" s="47" t="s">
        <v>670</v>
      </c>
      <c r="AF8" s="47" t="s">
        <v>672</v>
      </c>
      <c r="AG8" s="47" t="s">
        <v>674</v>
      </c>
      <c r="AH8" s="47" t="s">
        <v>676</v>
      </c>
      <c r="AI8" s="46" t="s">
        <v>678</v>
      </c>
      <c r="AJ8" s="47" t="s">
        <v>681</v>
      </c>
      <c r="AK8" s="47" t="s">
        <v>683</v>
      </c>
      <c r="AL8" s="75" t="s">
        <v>689</v>
      </c>
      <c r="AM8" s="47" t="s">
        <v>890</v>
      </c>
      <c r="AN8" s="47" t="s">
        <v>891</v>
      </c>
    </row>
    <row r="9" spans="2:43" ht="14.25" customHeight="1" x14ac:dyDescent="0.25">
      <c r="C9" s="74" t="s">
        <v>892</v>
      </c>
      <c r="D9" s="47" t="s">
        <v>893</v>
      </c>
      <c r="E9" s="47" t="s">
        <v>940</v>
      </c>
      <c r="F9" s="46" t="s">
        <v>942</v>
      </c>
      <c r="G9" s="47" t="s">
        <v>943</v>
      </c>
      <c r="H9" s="47" t="s">
        <v>944</v>
      </c>
      <c r="I9" s="47" t="s">
        <v>945</v>
      </c>
      <c r="J9" s="47" t="s">
        <v>946</v>
      </c>
      <c r="K9" s="47" t="s">
        <v>947</v>
      </c>
      <c r="L9" s="47" t="s">
        <v>948</v>
      </c>
      <c r="M9" s="47" t="s">
        <v>949</v>
      </c>
      <c r="N9" s="47" t="s">
        <v>950</v>
      </c>
      <c r="O9" s="47" t="s">
        <v>951</v>
      </c>
      <c r="P9" s="46" t="s">
        <v>952</v>
      </c>
      <c r="Q9" s="46" t="s">
        <v>953</v>
      </c>
      <c r="R9" s="47" t="s">
        <v>955</v>
      </c>
      <c r="S9" s="47" t="s">
        <v>956</v>
      </c>
      <c r="T9" s="47" t="s">
        <v>957</v>
      </c>
      <c r="U9" s="47" t="s">
        <v>959</v>
      </c>
      <c r="V9" s="47" t="s">
        <v>961</v>
      </c>
      <c r="W9" s="47" t="s">
        <v>963</v>
      </c>
      <c r="X9" s="47" t="s">
        <v>965</v>
      </c>
      <c r="Y9" s="47" t="s">
        <v>966</v>
      </c>
      <c r="Z9" s="47" t="s">
        <v>968</v>
      </c>
      <c r="AA9" s="47" t="s">
        <v>969</v>
      </c>
      <c r="AB9" s="47" t="s">
        <v>970</v>
      </c>
      <c r="AC9" s="47" t="s">
        <v>971</v>
      </c>
      <c r="AD9" s="47" t="s">
        <v>972</v>
      </c>
      <c r="AE9" s="47" t="s">
        <v>973</v>
      </c>
      <c r="AF9" s="47" t="s">
        <v>974</v>
      </c>
      <c r="AG9" s="47" t="s">
        <v>977</v>
      </c>
      <c r="AH9" s="47" t="s">
        <v>979</v>
      </c>
      <c r="AI9" s="46" t="s">
        <v>980</v>
      </c>
      <c r="AJ9" s="46" t="s">
        <v>981</v>
      </c>
      <c r="AK9" s="47" t="s">
        <v>982</v>
      </c>
      <c r="AL9" s="47" t="s">
        <v>983</v>
      </c>
      <c r="AM9" s="47" t="s">
        <v>985</v>
      </c>
      <c r="AN9" s="47" t="s">
        <v>987</v>
      </c>
    </row>
    <row r="10" spans="2:43" ht="43.5" customHeight="1" x14ac:dyDescent="0.25">
      <c r="C10" s="74" t="s">
        <v>989</v>
      </c>
      <c r="D10" s="47" t="s">
        <v>992</v>
      </c>
      <c r="E10" s="47" t="s">
        <v>993</v>
      </c>
      <c r="F10" s="47" t="s">
        <v>994</v>
      </c>
      <c r="G10" s="46" t="s">
        <v>996</v>
      </c>
      <c r="H10" s="47" t="s">
        <v>998</v>
      </c>
      <c r="I10" s="47" t="s">
        <v>999</v>
      </c>
      <c r="J10" s="47" t="s">
        <v>1001</v>
      </c>
      <c r="K10" s="47" t="s">
        <v>1006</v>
      </c>
      <c r="L10" s="47" t="s">
        <v>1008</v>
      </c>
      <c r="M10" s="47" t="s">
        <v>1009</v>
      </c>
      <c r="N10" s="47" t="s">
        <v>1010</v>
      </c>
      <c r="O10" s="47" t="s">
        <v>1012</v>
      </c>
      <c r="P10" s="47" t="s">
        <v>1015</v>
      </c>
      <c r="Q10" s="46" t="s">
        <v>1016</v>
      </c>
      <c r="R10" s="47" t="s">
        <v>1018</v>
      </c>
      <c r="S10" s="47" t="s">
        <v>1020</v>
      </c>
      <c r="T10" s="47" t="s">
        <v>1022</v>
      </c>
      <c r="U10" s="47" t="s">
        <v>1023</v>
      </c>
      <c r="V10" s="47" t="s">
        <v>1024</v>
      </c>
      <c r="W10" s="47" t="s">
        <v>1025</v>
      </c>
      <c r="X10" s="47" t="s">
        <v>1027</v>
      </c>
      <c r="Y10" s="47" t="s">
        <v>1029</v>
      </c>
      <c r="Z10" s="47" t="s">
        <v>1031</v>
      </c>
      <c r="AA10" s="75" t="s">
        <v>1032</v>
      </c>
      <c r="AB10" s="75" t="s">
        <v>1033</v>
      </c>
      <c r="AC10" s="47" t="s">
        <v>1034</v>
      </c>
      <c r="AD10" s="47" t="s">
        <v>1038</v>
      </c>
      <c r="AE10" s="47" t="s">
        <v>1039</v>
      </c>
      <c r="AF10" s="47" t="s">
        <v>1041</v>
      </c>
      <c r="AG10" s="47" t="s">
        <v>1043</v>
      </c>
      <c r="AH10" s="47" t="s">
        <v>1057</v>
      </c>
      <c r="AI10" s="46" t="s">
        <v>1059</v>
      </c>
      <c r="AJ10" s="46" t="s">
        <v>1061</v>
      </c>
      <c r="AK10" s="47" t="s">
        <v>1063</v>
      </c>
      <c r="AL10" s="47" t="s">
        <v>1065</v>
      </c>
      <c r="AM10" s="47" t="s">
        <v>1070</v>
      </c>
      <c r="AN10" s="47" t="s">
        <v>1072</v>
      </c>
    </row>
    <row r="11" spans="2:43" ht="100.5" customHeight="1" x14ac:dyDescent="0.25">
      <c r="C11" s="74" t="s">
        <v>1073</v>
      </c>
      <c r="D11" s="47" t="s">
        <v>1074</v>
      </c>
      <c r="E11" s="47" t="s">
        <v>1076</v>
      </c>
      <c r="F11" s="47" t="s">
        <v>1079</v>
      </c>
      <c r="G11" s="47" t="s">
        <v>1081</v>
      </c>
      <c r="H11" s="47" t="s">
        <v>1083</v>
      </c>
      <c r="I11" s="47" t="s">
        <v>1086</v>
      </c>
      <c r="J11" s="47" t="s">
        <v>1090</v>
      </c>
      <c r="K11" s="47" t="s">
        <v>1091</v>
      </c>
      <c r="L11" s="47" t="s">
        <v>1092</v>
      </c>
      <c r="M11" s="47" t="s">
        <v>1104</v>
      </c>
      <c r="N11" s="47" t="s">
        <v>1105</v>
      </c>
      <c r="O11" s="47" t="s">
        <v>1106</v>
      </c>
      <c r="P11" s="47" t="s">
        <v>1107</v>
      </c>
      <c r="Q11" s="47" t="s">
        <v>1108</v>
      </c>
      <c r="R11" s="47" t="s">
        <v>1109</v>
      </c>
      <c r="S11" s="47" t="s">
        <v>1119</v>
      </c>
      <c r="T11" s="47" t="s">
        <v>1122</v>
      </c>
      <c r="U11" s="47" t="s">
        <v>1123</v>
      </c>
      <c r="V11" s="47" t="s">
        <v>1125</v>
      </c>
      <c r="W11" s="47" t="s">
        <v>1128</v>
      </c>
      <c r="X11" s="47" t="s">
        <v>1129</v>
      </c>
      <c r="Y11" s="47" t="s">
        <v>1130</v>
      </c>
      <c r="Z11" s="47" t="s">
        <v>1132</v>
      </c>
      <c r="AA11" s="46" t="s">
        <v>1133</v>
      </c>
      <c r="AB11" s="47" t="s">
        <v>1135</v>
      </c>
      <c r="AC11" s="47" t="s">
        <v>1136</v>
      </c>
      <c r="AD11" s="47" t="s">
        <v>1137</v>
      </c>
      <c r="AE11" s="47" t="s">
        <v>1138</v>
      </c>
      <c r="AF11" s="47" t="s">
        <v>1139</v>
      </c>
      <c r="AG11" s="47" t="s">
        <v>1141</v>
      </c>
      <c r="AH11" s="47" t="s">
        <v>1143</v>
      </c>
      <c r="AI11" s="76"/>
      <c r="AJ11" s="77"/>
      <c r="AK11" s="75" t="s">
        <v>1180</v>
      </c>
      <c r="AL11" s="75" t="s">
        <v>1183</v>
      </c>
      <c r="AM11" s="75" t="s">
        <v>1186</v>
      </c>
      <c r="AN11" s="75" t="s">
        <v>1188</v>
      </c>
    </row>
    <row r="12" spans="2:43" ht="14.25" customHeight="1" x14ac:dyDescent="0.25">
      <c r="C12" s="78" t="s">
        <v>1193</v>
      </c>
      <c r="D12" s="47">
        <v>2132</v>
      </c>
      <c r="E12" s="79">
        <v>41454</v>
      </c>
      <c r="F12" s="47">
        <v>327</v>
      </c>
      <c r="G12" s="47">
        <v>879</v>
      </c>
      <c r="H12" s="79">
        <v>28773</v>
      </c>
      <c r="I12" s="47">
        <v>7330</v>
      </c>
      <c r="J12" s="79">
        <v>35377</v>
      </c>
      <c r="K12" s="79">
        <v>19242</v>
      </c>
      <c r="L12" s="47">
        <v>1529</v>
      </c>
      <c r="M12" s="47">
        <v>1300</v>
      </c>
      <c r="N12" s="80">
        <v>15827</v>
      </c>
      <c r="O12" s="47">
        <v>1798</v>
      </c>
      <c r="P12" s="47">
        <v>592</v>
      </c>
      <c r="Q12" s="47">
        <v>9077</v>
      </c>
      <c r="R12" s="47">
        <v>3474</v>
      </c>
      <c r="S12" s="79">
        <v>11573</v>
      </c>
      <c r="T12" s="46">
        <v>4367</v>
      </c>
      <c r="U12" s="47">
        <v>1891</v>
      </c>
      <c r="V12" s="47">
        <v>5287</v>
      </c>
      <c r="W12" s="47">
        <v>806</v>
      </c>
      <c r="X12" s="47">
        <v>3098</v>
      </c>
      <c r="Y12" s="47">
        <v>432</v>
      </c>
      <c r="Z12" s="79">
        <v>12355</v>
      </c>
      <c r="AA12" s="47">
        <v>884</v>
      </c>
      <c r="AB12" s="47">
        <v>1665</v>
      </c>
      <c r="AC12" s="77"/>
      <c r="AD12" s="47">
        <v>1020</v>
      </c>
      <c r="AE12" s="77"/>
      <c r="AF12" s="77"/>
      <c r="AG12" s="77"/>
      <c r="AH12" s="77"/>
      <c r="AI12" s="81">
        <v>3000</v>
      </c>
      <c r="AJ12" s="81" t="s">
        <v>1353</v>
      </c>
      <c r="AK12" s="77"/>
      <c r="AL12" s="77"/>
      <c r="AM12" s="77"/>
      <c r="AN12" s="77"/>
    </row>
    <row r="13" spans="2:43" ht="17.25" customHeight="1" x14ac:dyDescent="0.25">
      <c r="C13" s="64" t="s">
        <v>1354</v>
      </c>
      <c r="D13" s="82">
        <v>0.55559999999999998</v>
      </c>
      <c r="E13" s="82">
        <v>0.78620000000000001</v>
      </c>
      <c r="F13" s="82">
        <v>0.74880000000000002</v>
      </c>
      <c r="G13" s="83">
        <v>0.63449999999999995</v>
      </c>
      <c r="H13" s="82">
        <v>0.61609999999999998</v>
      </c>
      <c r="I13" s="82">
        <v>0.76659999999999995</v>
      </c>
      <c r="J13" s="82">
        <v>0.73580000000000001</v>
      </c>
      <c r="K13" s="82">
        <v>0.63670000000000004</v>
      </c>
      <c r="L13" s="82">
        <v>0.5383</v>
      </c>
      <c r="M13" s="82">
        <v>0.60470000000000002</v>
      </c>
      <c r="N13" s="83">
        <v>0.76060000000000005</v>
      </c>
      <c r="O13" s="82">
        <v>0.63859999999999995</v>
      </c>
      <c r="P13" s="82">
        <v>0.6784</v>
      </c>
      <c r="Q13" s="82">
        <v>0.63319999999999999</v>
      </c>
      <c r="R13" s="82">
        <v>0.61</v>
      </c>
      <c r="S13" s="82">
        <v>0.42709999999999998</v>
      </c>
      <c r="T13" s="82">
        <v>0.78810000000000002</v>
      </c>
      <c r="U13" s="83">
        <v>0.7399</v>
      </c>
      <c r="V13" s="82">
        <v>0.48959999999999998</v>
      </c>
      <c r="W13" s="82">
        <v>0.69779999999999998</v>
      </c>
      <c r="X13" s="82">
        <v>0.78690000000000004</v>
      </c>
      <c r="Y13" s="82">
        <v>0.4</v>
      </c>
      <c r="Z13" s="82">
        <v>0.70689999999999997</v>
      </c>
      <c r="AA13" s="82">
        <v>0.51839999999999997</v>
      </c>
      <c r="AB13" s="82">
        <v>0.74929999999999997</v>
      </c>
      <c r="AC13" s="82">
        <v>0.43590000000000001</v>
      </c>
      <c r="AD13" s="82">
        <v>0.87129999999999996</v>
      </c>
      <c r="AE13" s="47">
        <v>92.67</v>
      </c>
      <c r="AF13" s="82">
        <v>0.2742</v>
      </c>
      <c r="AG13" s="82">
        <v>0.54669999999999996</v>
      </c>
      <c r="AH13" s="82">
        <v>0.99780000000000002</v>
      </c>
      <c r="AJ13" s="84">
        <v>0</v>
      </c>
      <c r="AK13" s="82">
        <v>0.92930000000000001</v>
      </c>
      <c r="AL13" s="82">
        <v>0.58389999999999997</v>
      </c>
      <c r="AM13" s="82">
        <v>0.51590000000000003</v>
      </c>
      <c r="AN13" s="83">
        <v>0.8044</v>
      </c>
      <c r="AO13" s="82">
        <v>0.70620000000000005</v>
      </c>
      <c r="AP13" s="82">
        <v>0.91910000000000003</v>
      </c>
      <c r="AQ13" s="82">
        <v>0.81830000000000003</v>
      </c>
    </row>
    <row r="14" spans="2:43" ht="28.5" customHeight="1" x14ac:dyDescent="0.25">
      <c r="C14" s="85" t="s">
        <v>1423</v>
      </c>
      <c r="D14" s="86" t="s">
        <v>1447</v>
      </c>
      <c r="E14" s="87" t="s">
        <v>1449</v>
      </c>
      <c r="F14" s="87" t="s">
        <v>1449</v>
      </c>
      <c r="G14" s="88" t="s">
        <v>1449</v>
      </c>
      <c r="H14" s="86" t="s">
        <v>1458</v>
      </c>
      <c r="I14" s="86" t="s">
        <v>1459</v>
      </c>
      <c r="J14" s="87" t="s">
        <v>1465</v>
      </c>
      <c r="K14" s="87" t="s">
        <v>1465</v>
      </c>
      <c r="L14" s="86" t="s">
        <v>1466</v>
      </c>
      <c r="M14" s="86" t="s">
        <v>1467</v>
      </c>
      <c r="N14" s="89" t="s">
        <v>1468</v>
      </c>
      <c r="O14" s="87" t="s">
        <v>1469</v>
      </c>
      <c r="P14" s="87" t="s">
        <v>1469</v>
      </c>
      <c r="Q14" s="81" t="s">
        <v>1468</v>
      </c>
      <c r="R14" s="87" t="s">
        <v>1468</v>
      </c>
      <c r="S14" s="86" t="s">
        <v>1458</v>
      </c>
      <c r="T14" s="77"/>
      <c r="U14" s="90" t="s">
        <v>1480</v>
      </c>
      <c r="V14" s="90" t="s">
        <v>1480</v>
      </c>
      <c r="W14" s="86" t="s">
        <v>1481</v>
      </c>
      <c r="X14" s="86" t="s">
        <v>1481</v>
      </c>
      <c r="Y14" s="86" t="s">
        <v>1481</v>
      </c>
      <c r="Z14" s="86" t="s">
        <v>1481</v>
      </c>
      <c r="AA14" s="86" t="s">
        <v>1481</v>
      </c>
      <c r="AB14" s="86" t="s">
        <v>1481</v>
      </c>
      <c r="AC14" s="77"/>
      <c r="AD14" s="77"/>
      <c r="AE14" s="77"/>
      <c r="AF14" s="77"/>
      <c r="AG14" s="77"/>
      <c r="AH14" s="77"/>
      <c r="AI14" s="91" t="s">
        <v>1485</v>
      </c>
      <c r="AJ14" s="77"/>
      <c r="AK14" s="91" t="s">
        <v>1449</v>
      </c>
      <c r="AL14" s="91" t="s">
        <v>1465</v>
      </c>
      <c r="AM14" s="91" t="s">
        <v>1459</v>
      </c>
      <c r="AN14" s="92" t="s">
        <v>1513</v>
      </c>
    </row>
    <row r="15" spans="2:43" ht="43.5" customHeight="1" x14ac:dyDescent="0.25">
      <c r="C15" s="74" t="s">
        <v>1516</v>
      </c>
      <c r="D15" s="47" t="s">
        <v>1519</v>
      </c>
      <c r="E15" s="47" t="s">
        <v>1520</v>
      </c>
      <c r="F15" s="47" t="s">
        <v>1523</v>
      </c>
      <c r="G15" s="46" t="s">
        <v>1533</v>
      </c>
      <c r="H15" s="47" t="s">
        <v>1534</v>
      </c>
      <c r="I15" s="47" t="s">
        <v>1536</v>
      </c>
      <c r="J15" s="47" t="s">
        <v>1538</v>
      </c>
      <c r="K15" s="47" t="s">
        <v>1541</v>
      </c>
      <c r="L15" s="47" t="s">
        <v>1542</v>
      </c>
      <c r="M15" s="47" t="s">
        <v>1543</v>
      </c>
      <c r="N15" s="46" t="s">
        <v>1545</v>
      </c>
      <c r="O15" s="47" t="s">
        <v>1546</v>
      </c>
      <c r="P15" s="47" t="s">
        <v>1547</v>
      </c>
      <c r="Q15" s="47" t="s">
        <v>1550</v>
      </c>
      <c r="R15" s="47" t="s">
        <v>1552</v>
      </c>
      <c r="S15" s="47" t="s">
        <v>1553</v>
      </c>
      <c r="T15" s="47" t="s">
        <v>1554</v>
      </c>
      <c r="U15" s="47" t="s">
        <v>1556</v>
      </c>
      <c r="V15" s="47" t="s">
        <v>1580</v>
      </c>
      <c r="W15" s="47" t="s">
        <v>1581</v>
      </c>
      <c r="X15" s="47" t="s">
        <v>1585</v>
      </c>
      <c r="Y15" s="47" t="s">
        <v>1586</v>
      </c>
      <c r="Z15" s="47" t="s">
        <v>1588</v>
      </c>
      <c r="AA15" s="46" t="s">
        <v>554</v>
      </c>
      <c r="AB15" s="47" t="s">
        <v>1613</v>
      </c>
      <c r="AC15" s="47" t="s">
        <v>1615</v>
      </c>
      <c r="AD15" s="47" t="s">
        <v>1621</v>
      </c>
      <c r="AE15" s="47" t="s">
        <v>1622</v>
      </c>
      <c r="AF15" s="47" t="s">
        <v>1623</v>
      </c>
      <c r="AG15" s="47" t="s">
        <v>1624</v>
      </c>
      <c r="AH15" s="47" t="s">
        <v>1626</v>
      </c>
      <c r="AI15" s="46" t="s">
        <v>1627</v>
      </c>
      <c r="AJ15" s="46" t="s">
        <v>1628</v>
      </c>
      <c r="AK15" s="75" t="s">
        <v>1631</v>
      </c>
      <c r="AL15" s="46" t="s">
        <v>1633</v>
      </c>
      <c r="AM15" s="47" t="s">
        <v>606</v>
      </c>
      <c r="AN15" s="47" t="s">
        <v>608</v>
      </c>
    </row>
    <row r="16" spans="2:43" ht="14.25" customHeight="1" x14ac:dyDescent="0.25">
      <c r="C16" s="74" t="s">
        <v>1636</v>
      </c>
      <c r="D16" s="47" t="s">
        <v>1637</v>
      </c>
      <c r="E16" s="47" t="s">
        <v>1638</v>
      </c>
      <c r="F16" s="47" t="s">
        <v>1638</v>
      </c>
      <c r="G16" s="47" t="s">
        <v>1638</v>
      </c>
      <c r="H16" s="47" t="s">
        <v>1647</v>
      </c>
      <c r="I16" s="47" t="s">
        <v>1648</v>
      </c>
      <c r="J16" s="47" t="s">
        <v>1651</v>
      </c>
      <c r="K16" s="47" t="s">
        <v>1651</v>
      </c>
      <c r="L16" s="47" t="s">
        <v>1653</v>
      </c>
      <c r="M16" s="75" t="s">
        <v>1654</v>
      </c>
      <c r="N16" s="47" t="s">
        <v>1655</v>
      </c>
      <c r="O16" s="46" t="s">
        <v>1656</v>
      </c>
      <c r="P16" s="47" t="s">
        <v>1657</v>
      </c>
      <c r="Q16" s="47" t="s">
        <v>1659</v>
      </c>
      <c r="R16" s="47" t="s">
        <v>1659</v>
      </c>
      <c r="S16" s="47" t="s">
        <v>1661</v>
      </c>
      <c r="T16" s="47" t="s">
        <v>1663</v>
      </c>
      <c r="U16" s="47" t="s">
        <v>1679</v>
      </c>
      <c r="V16" s="47" t="s">
        <v>1682</v>
      </c>
      <c r="W16" s="75" t="s">
        <v>1683</v>
      </c>
      <c r="X16" s="75" t="s">
        <v>1683</v>
      </c>
      <c r="Y16" s="75" t="s">
        <v>1683</v>
      </c>
      <c r="Z16" s="75" t="s">
        <v>1683</v>
      </c>
      <c r="AA16" s="75" t="s">
        <v>1683</v>
      </c>
      <c r="AB16" s="75" t="s">
        <v>1683</v>
      </c>
      <c r="AC16" s="47" t="s">
        <v>1687</v>
      </c>
      <c r="AD16" s="47" t="s">
        <v>1695</v>
      </c>
      <c r="AE16" s="47" t="s">
        <v>1695</v>
      </c>
      <c r="AF16" s="47" t="s">
        <v>1695</v>
      </c>
      <c r="AG16" s="47" t="s">
        <v>1695</v>
      </c>
      <c r="AH16" s="47" t="s">
        <v>1695</v>
      </c>
      <c r="AI16" s="46" t="s">
        <v>1698</v>
      </c>
      <c r="AJ16" s="47" t="s">
        <v>1698</v>
      </c>
      <c r="AK16" s="47" t="s">
        <v>1729</v>
      </c>
      <c r="AL16" s="75" t="s">
        <v>1721</v>
      </c>
      <c r="AM16" s="46" t="s">
        <v>1731</v>
      </c>
      <c r="AN16" s="47" t="s">
        <v>1732</v>
      </c>
    </row>
    <row r="17" spans="3:40" ht="28.5" customHeight="1" x14ac:dyDescent="0.25">
      <c r="C17" s="74" t="s">
        <v>1733</v>
      </c>
      <c r="D17" s="47" t="s">
        <v>1734</v>
      </c>
      <c r="E17" s="47" t="s">
        <v>1736</v>
      </c>
      <c r="F17" s="47" t="s">
        <v>1737</v>
      </c>
      <c r="G17" s="46" t="s">
        <v>1739</v>
      </c>
      <c r="H17" s="47" t="s">
        <v>1740</v>
      </c>
      <c r="I17" s="47" t="s">
        <v>1742</v>
      </c>
      <c r="J17" s="47" t="s">
        <v>1744</v>
      </c>
      <c r="K17" s="47" t="s">
        <v>1753</v>
      </c>
      <c r="L17" s="47" t="s">
        <v>1755</v>
      </c>
      <c r="M17" s="47" t="s">
        <v>1759</v>
      </c>
      <c r="N17" s="46" t="s">
        <v>1761</v>
      </c>
      <c r="O17" s="46" t="s">
        <v>1789</v>
      </c>
      <c r="P17" s="47" t="s">
        <v>1790</v>
      </c>
      <c r="Q17" s="47" t="s">
        <v>1790</v>
      </c>
      <c r="R17" s="47" t="s">
        <v>1791</v>
      </c>
      <c r="S17" s="47" t="s">
        <v>1792</v>
      </c>
      <c r="T17" s="47" t="s">
        <v>1794</v>
      </c>
      <c r="U17" s="46" t="s">
        <v>1795</v>
      </c>
      <c r="V17" s="47" t="s">
        <v>1796</v>
      </c>
      <c r="W17" s="47" t="s">
        <v>1797</v>
      </c>
      <c r="X17" s="47" t="s">
        <v>1769</v>
      </c>
      <c r="Y17" s="47" t="s">
        <v>1801</v>
      </c>
      <c r="Z17" s="47" t="s">
        <v>1802</v>
      </c>
      <c r="AA17" s="47" t="s">
        <v>1804</v>
      </c>
      <c r="AB17" s="47" t="s">
        <v>1810</v>
      </c>
      <c r="AC17" s="47" t="s">
        <v>1813</v>
      </c>
      <c r="AD17" s="47" t="s">
        <v>1817</v>
      </c>
      <c r="AE17" s="77"/>
      <c r="AF17" s="47" t="s">
        <v>1820</v>
      </c>
      <c r="AG17" s="77"/>
      <c r="AH17" s="77"/>
      <c r="AI17" s="77"/>
      <c r="AJ17" s="77"/>
      <c r="AK17" s="75" t="s">
        <v>1834</v>
      </c>
      <c r="AL17" s="75" t="s">
        <v>1836</v>
      </c>
      <c r="AM17" s="47" t="s">
        <v>1837</v>
      </c>
      <c r="AN17" s="75" t="s">
        <v>1837</v>
      </c>
    </row>
    <row r="18" spans="3:40" ht="43.5" customHeight="1" x14ac:dyDescent="0.25">
      <c r="C18" s="93" t="s">
        <v>1841</v>
      </c>
      <c r="D18" s="47" t="s">
        <v>1858</v>
      </c>
      <c r="E18" s="47" t="s">
        <v>1860</v>
      </c>
      <c r="F18" s="47" t="s">
        <v>1863</v>
      </c>
      <c r="G18" s="47" t="s">
        <v>1865</v>
      </c>
      <c r="H18" s="77"/>
      <c r="I18" s="47" t="s">
        <v>1868</v>
      </c>
      <c r="J18" s="77"/>
      <c r="K18" s="77"/>
      <c r="L18" s="47" t="s">
        <v>1872</v>
      </c>
      <c r="M18" s="47" t="s">
        <v>1874</v>
      </c>
      <c r="N18" s="46" t="s">
        <v>1876</v>
      </c>
      <c r="O18" s="47" t="s">
        <v>1876</v>
      </c>
      <c r="P18" s="47" t="s">
        <v>1878</v>
      </c>
      <c r="Q18" s="47" t="s">
        <v>1879</v>
      </c>
      <c r="R18" s="47" t="s">
        <v>1881</v>
      </c>
      <c r="S18" s="77"/>
      <c r="T18" s="47" t="s">
        <v>1883</v>
      </c>
      <c r="U18" s="47" t="s">
        <v>1885</v>
      </c>
      <c r="V18" s="77"/>
      <c r="W18" s="77"/>
      <c r="X18" s="47" t="s">
        <v>1887</v>
      </c>
      <c r="Y18" s="77"/>
      <c r="Z18" s="77"/>
      <c r="AA18" s="47" t="s">
        <v>1889</v>
      </c>
      <c r="AB18" s="77"/>
      <c r="AC18" s="77"/>
      <c r="AD18" s="77"/>
      <c r="AE18" s="77"/>
      <c r="AF18" s="77"/>
      <c r="AG18" s="77"/>
      <c r="AH18" s="77"/>
      <c r="AI18" s="77"/>
      <c r="AJ18" s="77"/>
      <c r="AK18" s="47" t="s">
        <v>1893</v>
      </c>
      <c r="AL18" s="46" t="s">
        <v>1895</v>
      </c>
      <c r="AM18" s="47" t="s">
        <v>1897</v>
      </c>
      <c r="AN18" s="47" t="s">
        <v>1898</v>
      </c>
    </row>
    <row r="19" spans="3:40" ht="43.5" customHeight="1" x14ac:dyDescent="0.25">
      <c r="C19" s="85" t="s">
        <v>1900</v>
      </c>
      <c r="D19" s="91" t="s">
        <v>1902</v>
      </c>
      <c r="E19" s="91" t="s">
        <v>1904</v>
      </c>
      <c r="F19" s="91" t="s">
        <v>1905</v>
      </c>
      <c r="G19" s="91" t="s">
        <v>1906</v>
      </c>
      <c r="H19" s="91" t="s">
        <v>1908</v>
      </c>
      <c r="I19" s="91" t="s">
        <v>1909</v>
      </c>
      <c r="J19" s="91" t="s">
        <v>1916</v>
      </c>
      <c r="K19" s="91" t="s">
        <v>1917</v>
      </c>
      <c r="L19" s="77"/>
      <c r="M19" s="77"/>
      <c r="N19" s="92" t="s">
        <v>1918</v>
      </c>
      <c r="O19" s="75" t="s">
        <v>1919</v>
      </c>
      <c r="P19" s="91" t="s">
        <v>1920</v>
      </c>
      <c r="Q19" s="91" t="s">
        <v>1921</v>
      </c>
      <c r="R19" s="77"/>
      <c r="S19" s="91" t="s">
        <v>1922</v>
      </c>
      <c r="T19" s="91" t="s">
        <v>1923</v>
      </c>
      <c r="U19" s="77"/>
      <c r="V19" s="77"/>
      <c r="W19" s="77"/>
      <c r="X19" s="77"/>
      <c r="Y19" s="77"/>
      <c r="Z19" s="77"/>
      <c r="AA19" s="75" t="s">
        <v>1924</v>
      </c>
      <c r="AB19" s="77"/>
      <c r="AC19" s="77"/>
      <c r="AD19" s="77"/>
      <c r="AE19" s="77"/>
      <c r="AF19" s="77"/>
      <c r="AG19" s="77"/>
      <c r="AH19" s="77"/>
      <c r="AI19" s="77"/>
      <c r="AJ19" s="77"/>
      <c r="AK19" s="91" t="s">
        <v>1926</v>
      </c>
      <c r="AL19" s="94"/>
      <c r="AM19" s="91" t="s">
        <v>1930</v>
      </c>
      <c r="AN19" s="77"/>
    </row>
    <row r="20" spans="3:40" ht="72" customHeight="1" x14ac:dyDescent="0.25">
      <c r="C20" s="74" t="s">
        <v>2033</v>
      </c>
      <c r="D20" s="47" t="s">
        <v>2036</v>
      </c>
      <c r="E20" s="47" t="s">
        <v>2038</v>
      </c>
      <c r="F20" s="47" t="s">
        <v>2040</v>
      </c>
      <c r="G20" s="47" t="s">
        <v>2042</v>
      </c>
      <c r="H20" s="47" t="s">
        <v>2057</v>
      </c>
      <c r="I20" s="47" t="s">
        <v>2059</v>
      </c>
      <c r="J20" s="47" t="s">
        <v>2062</v>
      </c>
      <c r="K20" s="47" t="s">
        <v>2075</v>
      </c>
      <c r="L20" s="47" t="s">
        <v>2077</v>
      </c>
      <c r="M20" s="47" t="s">
        <v>2078</v>
      </c>
      <c r="N20" s="47" t="s">
        <v>2079</v>
      </c>
      <c r="O20" s="47" t="s">
        <v>2080</v>
      </c>
      <c r="P20" s="47" t="s">
        <v>2082</v>
      </c>
      <c r="Q20" s="47" t="s">
        <v>2084</v>
      </c>
      <c r="R20" s="47" t="s">
        <v>2086</v>
      </c>
      <c r="S20" s="47" t="s">
        <v>2089</v>
      </c>
      <c r="T20" s="47" t="s">
        <v>2091</v>
      </c>
      <c r="U20" s="47" t="s">
        <v>2094</v>
      </c>
      <c r="V20" s="47" t="s">
        <v>2105</v>
      </c>
      <c r="W20" s="47" t="s">
        <v>2107</v>
      </c>
      <c r="X20" s="47" t="s">
        <v>2108</v>
      </c>
      <c r="Y20" s="47" t="s">
        <v>2109</v>
      </c>
      <c r="Z20" s="47" t="s">
        <v>2110</v>
      </c>
      <c r="AA20" s="47" t="s">
        <v>2111</v>
      </c>
      <c r="AB20" s="47" t="s">
        <v>2113</v>
      </c>
      <c r="AC20" s="75" t="s">
        <v>2115</v>
      </c>
      <c r="AD20" s="47" t="s">
        <v>2117</v>
      </c>
      <c r="AE20" s="47" t="s">
        <v>2118</v>
      </c>
      <c r="AF20" s="47" t="s">
        <v>2120</v>
      </c>
      <c r="AG20" s="46" t="s">
        <v>2122</v>
      </c>
      <c r="AH20" s="47" t="s">
        <v>2123</v>
      </c>
      <c r="AI20" s="46" t="s">
        <v>2125</v>
      </c>
      <c r="AJ20" s="47" t="s">
        <v>2129</v>
      </c>
      <c r="AK20" s="47" t="s">
        <v>2130</v>
      </c>
      <c r="AL20" s="47" t="s">
        <v>2131</v>
      </c>
      <c r="AM20" s="47" t="s">
        <v>2132</v>
      </c>
      <c r="AN20" s="47" t="s">
        <v>2133</v>
      </c>
    </row>
    <row r="21" spans="3:40" ht="273.75" customHeight="1" x14ac:dyDescent="0.25">
      <c r="C21" s="74" t="s">
        <v>2134</v>
      </c>
      <c r="D21" s="47" t="s">
        <v>2136</v>
      </c>
      <c r="E21" s="47" t="s">
        <v>2139</v>
      </c>
      <c r="F21" s="47" t="s">
        <v>2142</v>
      </c>
      <c r="G21" s="47" t="s">
        <v>2144</v>
      </c>
      <c r="H21" s="47" t="s">
        <v>2150</v>
      </c>
      <c r="I21" s="47" t="s">
        <v>2152</v>
      </c>
      <c r="J21" s="47" t="s">
        <v>2158</v>
      </c>
      <c r="K21" s="47" t="s">
        <v>2160</v>
      </c>
      <c r="L21" s="47" t="s">
        <v>2164</v>
      </c>
      <c r="M21" s="47" t="s">
        <v>2168</v>
      </c>
      <c r="N21" s="47" t="s">
        <v>2172</v>
      </c>
      <c r="O21" s="47" t="s">
        <v>2175</v>
      </c>
      <c r="P21" s="47" t="s">
        <v>2179</v>
      </c>
      <c r="Q21" s="47" t="s">
        <v>2183</v>
      </c>
      <c r="R21" s="47" t="s">
        <v>2191</v>
      </c>
      <c r="S21" s="47" t="s">
        <v>2195</v>
      </c>
      <c r="T21" s="47" t="s">
        <v>2199</v>
      </c>
      <c r="U21" s="47" t="s">
        <v>2201</v>
      </c>
      <c r="V21" s="47" t="s">
        <v>2208</v>
      </c>
      <c r="W21" s="47" t="s">
        <v>2220</v>
      </c>
      <c r="X21" s="47" t="s">
        <v>2225</v>
      </c>
      <c r="Y21" s="47" t="s">
        <v>2229</v>
      </c>
      <c r="Z21" s="47" t="s">
        <v>2241</v>
      </c>
      <c r="AA21" s="47" t="s">
        <v>2245</v>
      </c>
      <c r="AB21" s="47" t="s">
        <v>2250</v>
      </c>
      <c r="AC21" s="47" t="s">
        <v>2253</v>
      </c>
      <c r="AD21" s="47" t="s">
        <v>2254</v>
      </c>
      <c r="AE21" s="47" t="s">
        <v>2256</v>
      </c>
      <c r="AF21" s="47" t="s">
        <v>2261</v>
      </c>
      <c r="AG21" s="47" t="s">
        <v>2265</v>
      </c>
      <c r="AH21" s="47" t="s">
        <v>2270</v>
      </c>
      <c r="AI21" s="47" t="s">
        <v>2276</v>
      </c>
      <c r="AJ21" s="47" t="s">
        <v>2281</v>
      </c>
      <c r="AK21" s="75" t="s">
        <v>2284</v>
      </c>
      <c r="AL21" s="47" t="s">
        <v>2287</v>
      </c>
      <c r="AM21" s="75" t="s">
        <v>2301</v>
      </c>
      <c r="AN21" s="47" t="s">
        <v>2304</v>
      </c>
    </row>
    <row r="22" spans="3:40" ht="409.5" customHeight="1" x14ac:dyDescent="0.25">
      <c r="C22" s="74" t="s">
        <v>2308</v>
      </c>
      <c r="D22" s="47" t="s">
        <v>2314</v>
      </c>
      <c r="E22" s="47" t="s">
        <v>2332</v>
      </c>
      <c r="F22" s="47" t="s">
        <v>2335</v>
      </c>
      <c r="G22" s="47" t="s">
        <v>2338</v>
      </c>
      <c r="H22" s="47" t="s">
        <v>2342</v>
      </c>
      <c r="I22" s="47" t="s">
        <v>2351</v>
      </c>
      <c r="J22" s="47" t="s">
        <v>2356</v>
      </c>
      <c r="K22" s="47" t="s">
        <v>2365</v>
      </c>
      <c r="L22" s="47" t="s">
        <v>2368</v>
      </c>
      <c r="M22" s="47" t="s">
        <v>2371</v>
      </c>
      <c r="N22" s="47" t="s">
        <v>2382</v>
      </c>
      <c r="O22" s="47" t="s">
        <v>2391</v>
      </c>
      <c r="P22" s="47" t="s">
        <v>2399</v>
      </c>
      <c r="Q22" s="47" t="s">
        <v>2419</v>
      </c>
      <c r="R22" s="47" t="s">
        <v>2425</v>
      </c>
      <c r="S22" s="47" t="s">
        <v>2429</v>
      </c>
      <c r="T22" s="47" t="s">
        <v>2433</v>
      </c>
      <c r="U22" s="47" t="s">
        <v>2436</v>
      </c>
      <c r="V22" s="47" t="s">
        <v>2446</v>
      </c>
      <c r="W22" s="47" t="s">
        <v>2451</v>
      </c>
      <c r="X22" s="47" t="s">
        <v>2462</v>
      </c>
      <c r="Y22" s="47" t="s">
        <v>2466</v>
      </c>
      <c r="Z22" s="47" t="s">
        <v>2476</v>
      </c>
      <c r="AA22" s="47" t="s">
        <v>2479</v>
      </c>
      <c r="AB22" s="47" t="s">
        <v>2482</v>
      </c>
      <c r="AC22" s="47" t="s">
        <v>2487</v>
      </c>
      <c r="AD22" s="47" t="s">
        <v>2491</v>
      </c>
      <c r="AE22" s="47" t="s">
        <v>2491</v>
      </c>
      <c r="AF22" s="47" t="s">
        <v>2498</v>
      </c>
      <c r="AG22" s="47" t="s">
        <v>2510</v>
      </c>
      <c r="AH22" s="47" t="s">
        <v>2512</v>
      </c>
      <c r="AI22" s="47" t="s">
        <v>2515</v>
      </c>
      <c r="AJ22" s="47" t="s">
        <v>2524</v>
      </c>
      <c r="AK22" s="47" t="s">
        <v>2533</v>
      </c>
      <c r="AL22" s="47" t="s">
        <v>2537</v>
      </c>
      <c r="AM22" s="47" t="s">
        <v>2541</v>
      </c>
      <c r="AN22" s="47" t="s">
        <v>2545</v>
      </c>
    </row>
    <row r="23" spans="3:40" ht="144" customHeight="1" x14ac:dyDescent="0.25">
      <c r="C23" s="74" t="s">
        <v>2547</v>
      </c>
      <c r="D23" s="47" t="s">
        <v>2550</v>
      </c>
      <c r="E23" s="47" t="s">
        <v>2551</v>
      </c>
      <c r="F23" s="47" t="s">
        <v>2553</v>
      </c>
      <c r="G23" s="47" t="s">
        <v>2555</v>
      </c>
      <c r="H23" s="47" t="s">
        <v>2558</v>
      </c>
      <c r="I23" s="47" t="s">
        <v>2559</v>
      </c>
      <c r="J23" s="47" t="s">
        <v>2561</v>
      </c>
      <c r="K23" s="47" t="s">
        <v>2564</v>
      </c>
      <c r="L23" s="47" t="s">
        <v>2566</v>
      </c>
      <c r="M23" s="91" t="s">
        <v>2568</v>
      </c>
      <c r="N23" s="47" t="s">
        <v>2570</v>
      </c>
      <c r="O23" s="47" t="s">
        <v>2571</v>
      </c>
      <c r="P23" s="47" t="s">
        <v>2585</v>
      </c>
      <c r="Q23" s="47" t="s">
        <v>2586</v>
      </c>
      <c r="R23" s="47" t="s">
        <v>2587</v>
      </c>
      <c r="S23" s="47" t="s">
        <v>2588</v>
      </c>
      <c r="T23" s="75" t="s">
        <v>2589</v>
      </c>
      <c r="U23" s="75" t="s">
        <v>2589</v>
      </c>
      <c r="V23" s="47" t="s">
        <v>2592</v>
      </c>
      <c r="W23" s="47" t="s">
        <v>2594</v>
      </c>
      <c r="X23" s="47" t="s">
        <v>2595</v>
      </c>
      <c r="Y23" s="47" t="s">
        <v>2597</v>
      </c>
      <c r="Z23" s="47" t="s">
        <v>2598</v>
      </c>
      <c r="AA23" s="47" t="s">
        <v>2600</v>
      </c>
      <c r="AB23" s="47" t="s">
        <v>2605</v>
      </c>
      <c r="AC23" s="77"/>
      <c r="AD23" s="77"/>
      <c r="AE23" s="77"/>
      <c r="AF23" s="77"/>
      <c r="AG23" s="77"/>
      <c r="AH23" s="77"/>
      <c r="AI23" s="77"/>
      <c r="AJ23" s="77"/>
      <c r="AK23" s="91" t="s">
        <v>2646</v>
      </c>
      <c r="AL23" s="77"/>
      <c r="AM23" s="47" t="s">
        <v>2648</v>
      </c>
      <c r="AN23" s="47" t="s">
        <v>2649</v>
      </c>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Q25"/>
  <sheetViews>
    <sheetView workbookViewId="0">
      <pane xSplit="3" ySplit="8" topLeftCell="D9" activePane="bottomRight" state="frozen"/>
      <selection pane="topRight" activeCell="D1" sqref="D1"/>
      <selection pane="bottomLeft" activeCell="A9" sqref="A9"/>
      <selection pane="bottomRight" activeCell="D9" sqref="D9"/>
    </sheetView>
  </sheetViews>
  <sheetFormatPr defaultColWidth="14.42578125" defaultRowHeight="12.75" customHeight="1" x14ac:dyDescent="0.2"/>
  <cols>
    <col min="1" max="2" width="4.140625" customWidth="1"/>
    <col min="3" max="3" width="50.140625" customWidth="1"/>
    <col min="4" max="43" width="91.85546875" customWidth="1"/>
  </cols>
  <sheetData>
    <row r="1" spans="2:43" ht="28.5" customHeight="1" x14ac:dyDescent="0.2">
      <c r="C1" s="1" t="s">
        <v>3</v>
      </c>
    </row>
    <row r="2" spans="2:43" ht="14.25" customHeight="1" x14ac:dyDescent="0.2">
      <c r="B2" s="3"/>
      <c r="C2" s="1" t="s">
        <v>27</v>
      </c>
    </row>
    <row r="3" spans="2:43" ht="28.5" customHeight="1" x14ac:dyDescent="0.2">
      <c r="B3" s="4"/>
      <c r="C3" s="1" t="s">
        <v>29</v>
      </c>
    </row>
    <row r="4" spans="2:43" ht="14.25" customHeight="1" x14ac:dyDescent="0.2">
      <c r="B4" s="5"/>
      <c r="C4" s="1" t="s">
        <v>65</v>
      </c>
    </row>
    <row r="5" spans="2:43" ht="14.25" customHeight="1" x14ac:dyDescent="0.2">
      <c r="B5" s="8"/>
      <c r="C5" s="1" t="s">
        <v>67</v>
      </c>
    </row>
    <row r="6" spans="2:43" ht="14.25" customHeight="1" x14ac:dyDescent="0.2"/>
    <row r="7" spans="2:43" ht="14.25" customHeight="1" x14ac:dyDescent="0.2">
      <c r="C7" s="1" t="s">
        <v>68</v>
      </c>
    </row>
    <row r="8" spans="2:43" ht="14.25" customHeight="1" x14ac:dyDescent="0.25">
      <c r="D8" s="14" t="s">
        <v>69</v>
      </c>
      <c r="E8" s="14" t="s">
        <v>237</v>
      </c>
      <c r="F8" s="14" t="s">
        <v>239</v>
      </c>
      <c r="G8" s="11" t="s">
        <v>241</v>
      </c>
      <c r="H8" s="12" t="s">
        <v>243</v>
      </c>
      <c r="I8" s="11" t="s">
        <v>245</v>
      </c>
      <c r="J8" s="11" t="s">
        <v>247</v>
      </c>
      <c r="K8" s="11" t="s">
        <v>250</v>
      </c>
      <c r="L8" s="11" t="s">
        <v>252</v>
      </c>
      <c r="M8" s="11" t="s">
        <v>254</v>
      </c>
      <c r="N8" s="18" t="s">
        <v>256</v>
      </c>
      <c r="O8" s="18" t="s">
        <v>671</v>
      </c>
      <c r="P8" s="11" t="s">
        <v>675</v>
      </c>
      <c r="Q8" s="11" t="s">
        <v>677</v>
      </c>
      <c r="R8" s="19" t="s">
        <v>679</v>
      </c>
      <c r="S8" s="11" t="s">
        <v>726</v>
      </c>
      <c r="T8" s="11" t="s">
        <v>728</v>
      </c>
      <c r="U8" s="20" t="s">
        <v>732</v>
      </c>
      <c r="V8" s="20" t="s">
        <v>887</v>
      </c>
      <c r="W8" s="20" t="s">
        <v>889</v>
      </c>
      <c r="X8" s="20" t="s">
        <v>908</v>
      </c>
      <c r="Y8" s="20" t="s">
        <v>910</v>
      </c>
      <c r="Z8" s="20" t="s">
        <v>911</v>
      </c>
      <c r="AA8" s="20" t="s">
        <v>913</v>
      </c>
      <c r="AB8" s="20" t="s">
        <v>915</v>
      </c>
      <c r="AC8" s="20" t="s">
        <v>917</v>
      </c>
      <c r="AD8" s="20" t="s">
        <v>918</v>
      </c>
      <c r="AE8" s="20" t="s">
        <v>919</v>
      </c>
      <c r="AF8" s="20" t="s">
        <v>921</v>
      </c>
      <c r="AG8" s="20" t="s">
        <v>924</v>
      </c>
      <c r="AH8" s="20" t="s">
        <v>926</v>
      </c>
      <c r="AI8" s="20" t="s">
        <v>927</v>
      </c>
      <c r="AJ8" s="20" t="s">
        <v>928</v>
      </c>
      <c r="AK8" s="20" t="s">
        <v>929</v>
      </c>
      <c r="AL8" s="20" t="s">
        <v>930</v>
      </c>
      <c r="AM8" s="20" t="s">
        <v>931</v>
      </c>
      <c r="AN8" s="20" t="s">
        <v>932</v>
      </c>
      <c r="AO8" s="2" t="s">
        <v>933</v>
      </c>
      <c r="AP8" s="2" t="s">
        <v>935</v>
      </c>
      <c r="AQ8" s="2" t="s">
        <v>990</v>
      </c>
    </row>
    <row r="9" spans="2:43" ht="14.25" customHeight="1" x14ac:dyDescent="0.2">
      <c r="C9" s="9" t="s">
        <v>995</v>
      </c>
      <c r="D9" s="13" t="s">
        <v>997</v>
      </c>
      <c r="E9" s="1" t="s">
        <v>1013</v>
      </c>
      <c r="F9" s="22" t="s">
        <v>1017</v>
      </c>
      <c r="G9" s="13" t="s">
        <v>1040</v>
      </c>
      <c r="H9" s="1" t="s">
        <v>1042</v>
      </c>
      <c r="I9" s="1" t="s">
        <v>1045</v>
      </c>
      <c r="J9" s="1" t="s">
        <v>1046</v>
      </c>
      <c r="K9" s="1" t="s">
        <v>1047</v>
      </c>
      <c r="L9" s="1" t="s">
        <v>1048</v>
      </c>
      <c r="M9" s="1" t="s">
        <v>1049</v>
      </c>
      <c r="N9" s="13" t="s">
        <v>1050</v>
      </c>
      <c r="O9" s="1" t="s">
        <v>1051</v>
      </c>
      <c r="P9" s="13" t="s">
        <v>1052</v>
      </c>
      <c r="Q9" s="13" t="s">
        <v>1053</v>
      </c>
      <c r="R9" s="1" t="s">
        <v>1055</v>
      </c>
      <c r="S9" s="13" t="s">
        <v>1056</v>
      </c>
      <c r="T9" s="13" t="s">
        <v>1058</v>
      </c>
      <c r="U9" s="13" t="s">
        <v>1060</v>
      </c>
      <c r="V9" s="13" t="s">
        <v>1062</v>
      </c>
      <c r="W9" s="1" t="s">
        <v>1064</v>
      </c>
      <c r="X9" s="1" t="s">
        <v>1066</v>
      </c>
      <c r="Y9" s="1" t="s">
        <v>1067</v>
      </c>
      <c r="Z9" s="1" t="s">
        <v>1068</v>
      </c>
      <c r="AA9" s="13" t="s">
        <v>1066</v>
      </c>
      <c r="AB9" s="1" t="s">
        <v>1084</v>
      </c>
      <c r="AC9" s="1" t="s">
        <v>1087</v>
      </c>
      <c r="AD9" s="1" t="s">
        <v>1088</v>
      </c>
      <c r="AE9" s="1" t="s">
        <v>1093</v>
      </c>
      <c r="AF9" s="1" t="s">
        <v>1095</v>
      </c>
      <c r="AG9" s="1" t="s">
        <v>1096</v>
      </c>
      <c r="AH9" s="1" t="s">
        <v>1097</v>
      </c>
      <c r="AI9" s="13" t="s">
        <v>1098</v>
      </c>
      <c r="AJ9" s="1" t="s">
        <v>1099</v>
      </c>
      <c r="AK9" s="1" t="s">
        <v>1100</v>
      </c>
      <c r="AL9" s="21" t="s">
        <v>1101</v>
      </c>
      <c r="AM9" s="1" t="s">
        <v>1102</v>
      </c>
      <c r="AN9" s="1" t="s">
        <v>1103</v>
      </c>
      <c r="AO9" s="23" t="s">
        <v>933</v>
      </c>
      <c r="AP9" s="23" t="s">
        <v>1115</v>
      </c>
      <c r="AQ9" s="23" t="s">
        <v>1117</v>
      </c>
    </row>
    <row r="10" spans="2:43" ht="14.25" customHeight="1" x14ac:dyDescent="0.2">
      <c r="C10" s="9" t="s">
        <v>1121</v>
      </c>
      <c r="D10" s="1" t="s">
        <v>893</v>
      </c>
      <c r="E10" s="1" t="s">
        <v>940</v>
      </c>
      <c r="F10" s="13" t="s">
        <v>942</v>
      </c>
      <c r="G10" s="1" t="s">
        <v>943</v>
      </c>
      <c r="H10" s="1" t="s">
        <v>944</v>
      </c>
      <c r="I10" s="1" t="s">
        <v>945</v>
      </c>
      <c r="J10" s="1" t="s">
        <v>946</v>
      </c>
      <c r="K10" s="1" t="s">
        <v>947</v>
      </c>
      <c r="L10" s="1" t="s">
        <v>948</v>
      </c>
      <c r="M10" s="1" t="s">
        <v>949</v>
      </c>
      <c r="N10" s="1" t="s">
        <v>950</v>
      </c>
      <c r="O10" s="1" t="s">
        <v>951</v>
      </c>
      <c r="P10" s="13" t="s">
        <v>952</v>
      </c>
      <c r="Q10" s="13" t="s">
        <v>953</v>
      </c>
      <c r="R10" s="1" t="s">
        <v>955</v>
      </c>
      <c r="S10" s="1" t="s">
        <v>956</v>
      </c>
      <c r="T10" s="1" t="s">
        <v>957</v>
      </c>
      <c r="U10" s="1" t="s">
        <v>959</v>
      </c>
      <c r="V10" s="1" t="s">
        <v>961</v>
      </c>
      <c r="W10" s="1" t="s">
        <v>963</v>
      </c>
      <c r="X10" s="1" t="s">
        <v>965</v>
      </c>
      <c r="Y10" s="1" t="s">
        <v>966</v>
      </c>
      <c r="Z10" s="1" t="s">
        <v>968</v>
      </c>
      <c r="AA10" s="1" t="s">
        <v>969</v>
      </c>
      <c r="AB10" s="1" t="s">
        <v>970</v>
      </c>
      <c r="AC10" s="1" t="s">
        <v>971</v>
      </c>
      <c r="AD10" s="1" t="s">
        <v>972</v>
      </c>
      <c r="AE10" s="1" t="s">
        <v>973</v>
      </c>
      <c r="AF10" s="1" t="s">
        <v>974</v>
      </c>
      <c r="AG10" s="1" t="s">
        <v>977</v>
      </c>
      <c r="AH10" s="1" t="s">
        <v>979</v>
      </c>
      <c r="AI10" s="13" t="s">
        <v>980</v>
      </c>
      <c r="AJ10" s="13" t="s">
        <v>981</v>
      </c>
      <c r="AK10" s="1" t="s">
        <v>982</v>
      </c>
      <c r="AL10" s="1" t="s">
        <v>983</v>
      </c>
      <c r="AM10" s="1" t="s">
        <v>985</v>
      </c>
      <c r="AN10" s="1" t="s">
        <v>987</v>
      </c>
      <c r="AO10" s="23" t="s">
        <v>1157</v>
      </c>
      <c r="AP10" s="23" t="s">
        <v>1158</v>
      </c>
      <c r="AQ10" s="23" t="s">
        <v>1159</v>
      </c>
    </row>
    <row r="11" spans="2:43" ht="86.25" customHeight="1" x14ac:dyDescent="0.2">
      <c r="C11" s="9" t="s">
        <v>1160</v>
      </c>
      <c r="D11" s="1" t="s">
        <v>1161</v>
      </c>
      <c r="E11" s="1" t="s">
        <v>1163</v>
      </c>
      <c r="F11" s="1" t="s">
        <v>1164</v>
      </c>
      <c r="G11" s="13" t="s">
        <v>1166</v>
      </c>
      <c r="H11" s="1" t="s">
        <v>1167</v>
      </c>
      <c r="I11" s="1" t="s">
        <v>1168</v>
      </c>
      <c r="J11" s="1" t="s">
        <v>1169</v>
      </c>
      <c r="K11" s="1" t="s">
        <v>1171</v>
      </c>
      <c r="L11" s="1" t="s">
        <v>1172</v>
      </c>
      <c r="M11" s="1" t="s">
        <v>1173</v>
      </c>
      <c r="N11" s="1" t="s">
        <v>1174</v>
      </c>
      <c r="O11" s="1" t="s">
        <v>1175</v>
      </c>
      <c r="P11" s="1" t="s">
        <v>1176</v>
      </c>
      <c r="Q11" s="13" t="s">
        <v>1177</v>
      </c>
      <c r="R11" s="1" t="s">
        <v>1178</v>
      </c>
      <c r="S11" s="1" t="s">
        <v>1179</v>
      </c>
      <c r="T11" s="1" t="s">
        <v>1181</v>
      </c>
      <c r="U11" s="1" t="s">
        <v>1182</v>
      </c>
      <c r="V11" s="1" t="s">
        <v>1184</v>
      </c>
      <c r="W11" s="1" t="s">
        <v>1185</v>
      </c>
      <c r="X11" s="1" t="s">
        <v>1187</v>
      </c>
      <c r="Y11" s="1" t="s">
        <v>1189</v>
      </c>
      <c r="Z11" s="1" t="s">
        <v>1190</v>
      </c>
      <c r="AA11" s="21" t="s">
        <v>1191</v>
      </c>
      <c r="AB11" s="21" t="s">
        <v>1192</v>
      </c>
      <c r="AC11" s="1" t="s">
        <v>1194</v>
      </c>
      <c r="AD11" s="1" t="s">
        <v>1195</v>
      </c>
      <c r="AE11" s="1" t="s">
        <v>1197</v>
      </c>
      <c r="AF11" s="1" t="s">
        <v>1199</v>
      </c>
      <c r="AG11" s="1" t="s">
        <v>1200</v>
      </c>
      <c r="AH11" s="1" t="s">
        <v>1201</v>
      </c>
      <c r="AI11" s="13" t="s">
        <v>1203</v>
      </c>
      <c r="AJ11" s="13" t="s">
        <v>1205</v>
      </c>
      <c r="AK11" s="1" t="s">
        <v>1207</v>
      </c>
      <c r="AL11" s="1" t="s">
        <v>1208</v>
      </c>
      <c r="AM11" s="1" t="s">
        <v>1210</v>
      </c>
      <c r="AN11" s="1" t="s">
        <v>1211</v>
      </c>
      <c r="AO11" s="23" t="s">
        <v>1214</v>
      </c>
      <c r="AP11" s="23" t="s">
        <v>1216</v>
      </c>
      <c r="AQ11" s="23" t="s">
        <v>1219</v>
      </c>
    </row>
    <row r="12" spans="2:43" ht="129.75" customHeight="1" x14ac:dyDescent="0.2">
      <c r="C12" s="9" t="s">
        <v>1221</v>
      </c>
      <c r="D12" s="1" t="s">
        <v>1223</v>
      </c>
      <c r="E12" s="1" t="s">
        <v>1225</v>
      </c>
      <c r="F12" s="1" t="s">
        <v>1226</v>
      </c>
      <c r="G12" s="1" t="s">
        <v>1227</v>
      </c>
      <c r="H12" s="1" t="s">
        <v>1228</v>
      </c>
      <c r="I12" s="1" t="s">
        <v>1230</v>
      </c>
      <c r="J12" s="1" t="s">
        <v>1232</v>
      </c>
      <c r="K12" s="1" t="s">
        <v>1234</v>
      </c>
      <c r="L12" s="1" t="s">
        <v>1235</v>
      </c>
      <c r="M12" s="1" t="s">
        <v>1236</v>
      </c>
      <c r="N12" s="1" t="s">
        <v>1239</v>
      </c>
      <c r="O12" s="1" t="s">
        <v>1243</v>
      </c>
      <c r="P12" s="1" t="s">
        <v>1245</v>
      </c>
      <c r="Q12" s="21" t="s">
        <v>1251</v>
      </c>
      <c r="R12" s="1" t="s">
        <v>1253</v>
      </c>
      <c r="S12" s="21" t="s">
        <v>1255</v>
      </c>
      <c r="T12" s="1" t="s">
        <v>1258</v>
      </c>
      <c r="U12" s="1" t="s">
        <v>1260</v>
      </c>
      <c r="V12" s="1" t="s">
        <v>1264</v>
      </c>
      <c r="W12" s="1" t="s">
        <v>1265</v>
      </c>
      <c r="X12" s="1" t="s">
        <v>1266</v>
      </c>
      <c r="Y12" s="1" t="s">
        <v>1267</v>
      </c>
      <c r="Z12" s="1" t="s">
        <v>1269</v>
      </c>
      <c r="AA12" s="1" t="s">
        <v>1270</v>
      </c>
      <c r="AB12" s="1" t="s">
        <v>1276</v>
      </c>
      <c r="AC12" s="1" t="s">
        <v>1277</v>
      </c>
      <c r="AD12" s="1" t="s">
        <v>1278</v>
      </c>
      <c r="AE12" s="1" t="s">
        <v>1282</v>
      </c>
      <c r="AF12" s="1" t="s">
        <v>1283</v>
      </c>
      <c r="AG12" s="1" t="s">
        <v>1284</v>
      </c>
      <c r="AH12" s="21" t="s">
        <v>1287</v>
      </c>
      <c r="AI12" s="21" t="s">
        <v>1290</v>
      </c>
      <c r="AJ12" s="21" t="s">
        <v>1291</v>
      </c>
      <c r="AK12" s="21" t="s">
        <v>1293</v>
      </c>
      <c r="AL12" s="21" t="s">
        <v>1294</v>
      </c>
      <c r="AM12" s="21" t="s">
        <v>1296</v>
      </c>
      <c r="AN12" s="21" t="s">
        <v>1298</v>
      </c>
    </row>
    <row r="13" spans="2:43" ht="14.25" customHeight="1" x14ac:dyDescent="0.2">
      <c r="C13" s="27" t="s">
        <v>1193</v>
      </c>
      <c r="D13" s="21">
        <v>2132</v>
      </c>
      <c r="E13" s="28">
        <v>41454</v>
      </c>
      <c r="F13" s="21">
        <v>327</v>
      </c>
      <c r="G13" s="21">
        <v>879</v>
      </c>
      <c r="H13" s="28">
        <v>28773</v>
      </c>
      <c r="I13" s="21">
        <v>7330</v>
      </c>
      <c r="J13" s="28">
        <v>35377</v>
      </c>
      <c r="K13" s="28">
        <v>19242</v>
      </c>
      <c r="L13" s="21">
        <v>1529</v>
      </c>
      <c r="M13" s="21">
        <v>1300</v>
      </c>
      <c r="N13" s="30">
        <v>15827</v>
      </c>
      <c r="O13" s="21">
        <v>1798</v>
      </c>
      <c r="P13" s="21">
        <v>592</v>
      </c>
      <c r="Q13" s="21">
        <v>9077</v>
      </c>
      <c r="R13" s="21">
        <v>3474</v>
      </c>
      <c r="S13" s="28">
        <v>11573</v>
      </c>
      <c r="T13" s="29">
        <v>4367</v>
      </c>
      <c r="U13" s="21">
        <v>1891</v>
      </c>
      <c r="V13" s="21">
        <v>5287</v>
      </c>
      <c r="W13" s="21">
        <v>806</v>
      </c>
      <c r="X13" s="21">
        <v>3098</v>
      </c>
      <c r="Y13" s="21">
        <v>432</v>
      </c>
      <c r="Z13" s="28">
        <v>12355</v>
      </c>
      <c r="AA13" s="21">
        <v>884</v>
      </c>
      <c r="AB13" s="21">
        <v>1665</v>
      </c>
      <c r="AC13" s="33"/>
      <c r="AD13" s="21">
        <v>1020</v>
      </c>
      <c r="AE13" s="24"/>
      <c r="AF13" s="24"/>
      <c r="AG13" s="24"/>
      <c r="AH13" s="24"/>
      <c r="AI13" s="29">
        <v>3000</v>
      </c>
      <c r="AJ13" s="29" t="s">
        <v>1353</v>
      </c>
      <c r="AK13" s="21">
        <v>2769</v>
      </c>
      <c r="AL13" s="21">
        <v>276</v>
      </c>
      <c r="AM13" s="21">
        <v>3114</v>
      </c>
      <c r="AN13" s="21">
        <v>855</v>
      </c>
    </row>
    <row r="14" spans="2:43" ht="17.25" customHeight="1" x14ac:dyDescent="0.2">
      <c r="C14" s="2" t="s">
        <v>1421</v>
      </c>
      <c r="D14" s="25">
        <v>1771</v>
      </c>
      <c r="E14" s="25">
        <v>44640</v>
      </c>
      <c r="F14" s="1">
        <v>227</v>
      </c>
      <c r="G14" s="1">
        <v>862</v>
      </c>
      <c r="H14" s="25">
        <v>30943</v>
      </c>
      <c r="I14" s="25">
        <v>7885</v>
      </c>
      <c r="J14" s="25">
        <v>38396</v>
      </c>
      <c r="K14" s="25">
        <v>21830</v>
      </c>
      <c r="L14" s="25">
        <v>1603</v>
      </c>
      <c r="M14" s="25">
        <v>1002</v>
      </c>
      <c r="N14" s="26">
        <v>15908</v>
      </c>
      <c r="O14" s="25">
        <v>1738</v>
      </c>
      <c r="P14" s="1">
        <v>482</v>
      </c>
      <c r="Q14" s="25">
        <v>7953</v>
      </c>
      <c r="R14" s="25">
        <v>3193</v>
      </c>
      <c r="S14" s="25">
        <v>12269</v>
      </c>
      <c r="T14" s="26">
        <v>3649</v>
      </c>
      <c r="U14" s="25">
        <v>1219</v>
      </c>
      <c r="V14" s="25">
        <v>4652</v>
      </c>
      <c r="W14" s="1">
        <v>513</v>
      </c>
      <c r="X14" s="25">
        <v>2765</v>
      </c>
      <c r="Y14" s="1">
        <v>295</v>
      </c>
      <c r="Z14" s="25">
        <v>12003</v>
      </c>
      <c r="AA14" s="1">
        <v>5996</v>
      </c>
      <c r="AB14" s="25">
        <v>1496</v>
      </c>
      <c r="AC14" s="25">
        <v>5936</v>
      </c>
      <c r="AD14" s="1">
        <v>762</v>
      </c>
      <c r="AE14" s="1">
        <v>355</v>
      </c>
      <c r="AF14" s="25">
        <v>12888</v>
      </c>
      <c r="AG14" s="25">
        <v>2643</v>
      </c>
      <c r="AH14" s="25">
        <v>1858</v>
      </c>
      <c r="AI14" s="1" t="s">
        <v>1428</v>
      </c>
      <c r="AJ14" s="13">
        <v>4</v>
      </c>
      <c r="AK14" s="25">
        <v>3608</v>
      </c>
      <c r="AL14" s="1">
        <v>274</v>
      </c>
      <c r="AM14" s="25">
        <v>2892</v>
      </c>
      <c r="AN14" s="25">
        <v>1181</v>
      </c>
      <c r="AO14" s="25">
        <v>1927</v>
      </c>
      <c r="AP14" s="25">
        <v>3712</v>
      </c>
      <c r="AQ14" s="25">
        <v>1965</v>
      </c>
    </row>
    <row r="15" spans="2:43" ht="17.25" customHeight="1" x14ac:dyDescent="0.2">
      <c r="C15" s="9" t="s">
        <v>1354</v>
      </c>
      <c r="D15" s="31">
        <v>0.55559999999999998</v>
      </c>
      <c r="E15" s="31">
        <v>0.78620000000000001</v>
      </c>
      <c r="F15" s="31">
        <v>0.74880000000000002</v>
      </c>
      <c r="G15" s="32">
        <v>0.63449999999999995</v>
      </c>
      <c r="H15" s="31">
        <v>0.61609999999999998</v>
      </c>
      <c r="I15" s="31">
        <v>0.76659999999999995</v>
      </c>
      <c r="J15" s="31">
        <v>0.73580000000000001</v>
      </c>
      <c r="K15" s="31">
        <v>0.63670000000000004</v>
      </c>
      <c r="L15" s="31">
        <v>0.5383</v>
      </c>
      <c r="M15" s="31">
        <v>0.60470000000000002</v>
      </c>
      <c r="N15" s="32">
        <v>0.76060000000000005</v>
      </c>
      <c r="O15" s="31">
        <v>0.63859999999999995</v>
      </c>
      <c r="P15" s="31">
        <v>0.6784</v>
      </c>
      <c r="Q15" s="31">
        <v>0.63319999999999999</v>
      </c>
      <c r="R15" s="31">
        <v>0.61</v>
      </c>
      <c r="S15" s="31">
        <v>0.42709999999999998</v>
      </c>
      <c r="T15" s="31">
        <v>0.78810000000000002</v>
      </c>
      <c r="U15" s="32">
        <v>0.7399</v>
      </c>
      <c r="V15" s="31">
        <v>0.48959999999999998</v>
      </c>
      <c r="W15" s="31">
        <v>0.69779999999999998</v>
      </c>
      <c r="X15" s="31">
        <v>0.78690000000000004</v>
      </c>
      <c r="Y15" s="31">
        <v>0.4</v>
      </c>
      <c r="Z15" s="31">
        <v>0.70689999999999997</v>
      </c>
      <c r="AA15" s="31">
        <v>0.51839999999999997</v>
      </c>
      <c r="AB15" s="31">
        <v>0.74929999999999997</v>
      </c>
      <c r="AC15" s="31">
        <v>0.43590000000000001</v>
      </c>
      <c r="AD15" s="31">
        <v>0.87129999999999996</v>
      </c>
      <c r="AE15" s="1">
        <v>92.67</v>
      </c>
      <c r="AF15" s="31">
        <v>0.2742</v>
      </c>
      <c r="AG15" s="31">
        <v>0.54669999999999996</v>
      </c>
      <c r="AH15" s="31">
        <v>0.99780000000000002</v>
      </c>
      <c r="AJ15" s="34">
        <v>0</v>
      </c>
      <c r="AK15" s="31">
        <v>0.92930000000000001</v>
      </c>
      <c r="AL15" s="31">
        <v>0.58389999999999997</v>
      </c>
      <c r="AM15" s="31">
        <v>0.51590000000000003</v>
      </c>
      <c r="AN15" s="32">
        <v>0.8044</v>
      </c>
      <c r="AO15" s="31">
        <v>0.70620000000000005</v>
      </c>
      <c r="AP15" s="31">
        <v>0.91910000000000003</v>
      </c>
      <c r="AQ15" s="31">
        <v>0.81830000000000003</v>
      </c>
    </row>
    <row r="16" spans="2:43" ht="28.5" customHeight="1" x14ac:dyDescent="0.2">
      <c r="C16" s="35" t="s">
        <v>1423</v>
      </c>
      <c r="D16" s="31" t="s">
        <v>1447</v>
      </c>
      <c r="E16" s="36" t="s">
        <v>1449</v>
      </c>
      <c r="F16" s="36" t="s">
        <v>1449</v>
      </c>
      <c r="G16" s="32" t="s">
        <v>1449</v>
      </c>
      <c r="H16" s="31" t="s">
        <v>1458</v>
      </c>
      <c r="I16" s="31" t="s">
        <v>1459</v>
      </c>
      <c r="J16" s="36" t="s">
        <v>1465</v>
      </c>
      <c r="K16" s="36" t="s">
        <v>1465</v>
      </c>
      <c r="L16" s="31" t="s">
        <v>1466</v>
      </c>
      <c r="M16" s="31" t="s">
        <v>1467</v>
      </c>
      <c r="N16" s="32" t="s">
        <v>1468</v>
      </c>
      <c r="O16" s="31" t="s">
        <v>1469</v>
      </c>
      <c r="P16" s="31" t="s">
        <v>1469</v>
      </c>
      <c r="Q16" s="29" t="s">
        <v>1468</v>
      </c>
      <c r="R16" s="36" t="s">
        <v>1468</v>
      </c>
      <c r="S16" s="31" t="s">
        <v>1458</v>
      </c>
      <c r="T16" s="24"/>
      <c r="U16" s="37" t="s">
        <v>1480</v>
      </c>
      <c r="V16" s="37" t="s">
        <v>1480</v>
      </c>
      <c r="W16" s="31" t="s">
        <v>1481</v>
      </c>
      <c r="X16" s="31" t="s">
        <v>1481</v>
      </c>
      <c r="Y16" s="31" t="s">
        <v>1481</v>
      </c>
      <c r="Z16" s="31" t="s">
        <v>1481</v>
      </c>
      <c r="AA16" s="31" t="s">
        <v>1481</v>
      </c>
      <c r="AB16" s="31" t="s">
        <v>1481</v>
      </c>
      <c r="AC16" s="24"/>
      <c r="AE16" s="24"/>
      <c r="AG16" s="24"/>
      <c r="AH16" s="24"/>
      <c r="AI16" s="1" t="s">
        <v>1485</v>
      </c>
      <c r="AJ16" s="24"/>
      <c r="AK16" s="21" t="s">
        <v>1449</v>
      </c>
      <c r="AL16" s="38" t="s">
        <v>1465</v>
      </c>
      <c r="AM16" s="21" t="s">
        <v>1459</v>
      </c>
      <c r="AN16" s="13" t="s">
        <v>1513</v>
      </c>
    </row>
    <row r="17" spans="3:43" ht="72" customHeight="1" x14ac:dyDescent="0.2">
      <c r="C17" s="9" t="s">
        <v>1514</v>
      </c>
      <c r="D17" s="1" t="s">
        <v>1515</v>
      </c>
      <c r="E17" s="1" t="s">
        <v>1524</v>
      </c>
      <c r="F17" s="1" t="s">
        <v>1526</v>
      </c>
      <c r="G17" s="1" t="s">
        <v>1527</v>
      </c>
      <c r="H17" s="1" t="s">
        <v>1530</v>
      </c>
      <c r="I17" s="1" t="s">
        <v>1563</v>
      </c>
      <c r="J17" s="1" t="s">
        <v>1564</v>
      </c>
      <c r="K17" s="1" t="s">
        <v>1565</v>
      </c>
      <c r="L17" s="1" t="s">
        <v>1567</v>
      </c>
      <c r="M17" s="1" t="s">
        <v>1570</v>
      </c>
      <c r="N17" s="13" t="s">
        <v>1572</v>
      </c>
      <c r="O17" s="1" t="s">
        <v>1573</v>
      </c>
      <c r="P17" s="1" t="s">
        <v>1575</v>
      </c>
      <c r="Q17" s="1" t="s">
        <v>1576</v>
      </c>
      <c r="R17" s="1" t="s">
        <v>1578</v>
      </c>
      <c r="S17" s="1" t="s">
        <v>726</v>
      </c>
      <c r="T17" s="31" t="s">
        <v>1579</v>
      </c>
      <c r="U17" s="1" t="s">
        <v>1582</v>
      </c>
      <c r="V17" s="1" t="s">
        <v>1584</v>
      </c>
      <c r="W17" s="1" t="s">
        <v>1587</v>
      </c>
      <c r="X17" s="1" t="s">
        <v>1589</v>
      </c>
      <c r="Y17" s="1" t="s">
        <v>1591</v>
      </c>
      <c r="Z17" s="1" t="s">
        <v>1592</v>
      </c>
      <c r="AA17" s="13" t="s">
        <v>1593</v>
      </c>
      <c r="AB17" s="1" t="s">
        <v>1595</v>
      </c>
      <c r="AC17" s="1" t="s">
        <v>1598</v>
      </c>
      <c r="AD17" s="1" t="s">
        <v>1601</v>
      </c>
      <c r="AE17" s="1" t="s">
        <v>1603</v>
      </c>
      <c r="AF17" s="1" t="s">
        <v>1604</v>
      </c>
      <c r="AG17" s="1" t="s">
        <v>1605</v>
      </c>
      <c r="AH17" s="1" t="s">
        <v>1608</v>
      </c>
      <c r="AI17" s="13" t="s">
        <v>1610</v>
      </c>
      <c r="AJ17" s="13" t="s">
        <v>1611</v>
      </c>
      <c r="AK17" s="16" t="s">
        <v>1612</v>
      </c>
      <c r="AL17" s="39" t="s">
        <v>1614</v>
      </c>
      <c r="AM17" s="1" t="s">
        <v>1634</v>
      </c>
      <c r="AN17" s="1" t="s">
        <v>1634</v>
      </c>
      <c r="AO17" s="23" t="s">
        <v>1641</v>
      </c>
      <c r="AP17" s="23" t="s">
        <v>1644</v>
      </c>
      <c r="AQ17" s="23" t="s">
        <v>1646</v>
      </c>
    </row>
    <row r="18" spans="3:43" ht="28.5" customHeight="1" x14ac:dyDescent="0.2">
      <c r="C18" s="9" t="s">
        <v>1649</v>
      </c>
      <c r="D18" s="1" t="s">
        <v>1652</v>
      </c>
      <c r="E18" s="1" t="s">
        <v>1664</v>
      </c>
      <c r="F18" s="1" t="s">
        <v>1664</v>
      </c>
      <c r="G18" s="1" t="s">
        <v>1664</v>
      </c>
      <c r="H18" s="1" t="s">
        <v>1665</v>
      </c>
      <c r="I18" s="1" t="s">
        <v>1666</v>
      </c>
      <c r="J18" s="1" t="s">
        <v>1673</v>
      </c>
      <c r="K18" s="1" t="s">
        <v>1673</v>
      </c>
      <c r="L18" s="1" t="s">
        <v>1690</v>
      </c>
      <c r="M18" s="21" t="s">
        <v>1691</v>
      </c>
      <c r="N18" s="1" t="s">
        <v>1693</v>
      </c>
      <c r="O18" s="13" t="s">
        <v>1469</v>
      </c>
      <c r="P18" s="1" t="s">
        <v>1469</v>
      </c>
      <c r="Q18" s="1" t="s">
        <v>1702</v>
      </c>
      <c r="R18" s="1" t="s">
        <v>1702</v>
      </c>
      <c r="S18" s="1" t="s">
        <v>1652</v>
      </c>
      <c r="T18" s="1" t="s">
        <v>1663</v>
      </c>
      <c r="U18" s="1" t="s">
        <v>1707</v>
      </c>
      <c r="V18" s="1" t="s">
        <v>1708</v>
      </c>
      <c r="W18" s="1" t="s">
        <v>1709</v>
      </c>
      <c r="X18" s="1" t="s">
        <v>1709</v>
      </c>
      <c r="Y18" s="1" t="s">
        <v>1673</v>
      </c>
      <c r="Z18" s="1" t="s">
        <v>1673</v>
      </c>
      <c r="AA18" s="21" t="s">
        <v>1673</v>
      </c>
      <c r="AB18" s="21" t="s">
        <v>1673</v>
      </c>
      <c r="AC18" s="1" t="s">
        <v>1713</v>
      </c>
      <c r="AD18" s="1" t="s">
        <v>1666</v>
      </c>
      <c r="AE18" s="1" t="s">
        <v>1666</v>
      </c>
      <c r="AF18" s="1" t="s">
        <v>1666</v>
      </c>
      <c r="AG18" s="1" t="s">
        <v>1666</v>
      </c>
      <c r="AH18" s="1" t="s">
        <v>1666</v>
      </c>
      <c r="AI18" s="13" t="s">
        <v>1702</v>
      </c>
      <c r="AJ18" s="1" t="s">
        <v>1717</v>
      </c>
      <c r="AK18" s="1" t="s">
        <v>1718</v>
      </c>
      <c r="AL18" s="7" t="s">
        <v>1721</v>
      </c>
      <c r="AM18" s="13" t="s">
        <v>1725</v>
      </c>
      <c r="AN18" s="1" t="s">
        <v>1735</v>
      </c>
    </row>
    <row r="19" spans="3:43" ht="28.5" customHeight="1" x14ac:dyDescent="0.2">
      <c r="C19" s="9" t="s">
        <v>1738</v>
      </c>
      <c r="D19" s="1" t="s">
        <v>1741</v>
      </c>
      <c r="E19" s="1" t="s">
        <v>1743</v>
      </c>
      <c r="F19" s="1" t="s">
        <v>1745</v>
      </c>
      <c r="G19" s="1" t="s">
        <v>1746</v>
      </c>
      <c r="H19" s="1" t="s">
        <v>1747</v>
      </c>
      <c r="I19" s="1" t="s">
        <v>1748</v>
      </c>
      <c r="J19" s="1" t="s">
        <v>1749</v>
      </c>
      <c r="K19" s="1" t="s">
        <v>1750</v>
      </c>
      <c r="L19" s="1" t="s">
        <v>1751</v>
      </c>
      <c r="M19" s="1" t="s">
        <v>1752</v>
      </c>
      <c r="N19" s="1" t="s">
        <v>1754</v>
      </c>
      <c r="O19" s="1" t="s">
        <v>1756</v>
      </c>
      <c r="P19" s="1" t="s">
        <v>1757</v>
      </c>
      <c r="Q19" s="1" t="s">
        <v>1758</v>
      </c>
      <c r="R19" s="1" t="s">
        <v>1760</v>
      </c>
      <c r="S19" s="1" t="s">
        <v>1762</v>
      </c>
      <c r="T19" s="1" t="s">
        <v>1763</v>
      </c>
      <c r="U19" s="1" t="s">
        <v>1764</v>
      </c>
      <c r="V19" s="1" t="s">
        <v>1766</v>
      </c>
      <c r="W19" s="1" t="s">
        <v>1768</v>
      </c>
      <c r="X19" s="1" t="s">
        <v>1769</v>
      </c>
      <c r="Y19" s="1" t="s">
        <v>1770</v>
      </c>
      <c r="Z19" s="1" t="s">
        <v>1771</v>
      </c>
      <c r="AA19" s="1" t="s">
        <v>1772</v>
      </c>
      <c r="AB19" s="1" t="s">
        <v>1773</v>
      </c>
      <c r="AC19" s="1" t="s">
        <v>1774</v>
      </c>
      <c r="AD19" s="1" t="s">
        <v>1775</v>
      </c>
      <c r="AE19" s="24"/>
      <c r="AF19" s="1" t="s">
        <v>1776</v>
      </c>
      <c r="AG19" s="24"/>
      <c r="AH19" s="24"/>
      <c r="AI19" s="24"/>
      <c r="AJ19" s="24"/>
      <c r="AK19" s="21" t="s">
        <v>1778</v>
      </c>
      <c r="AL19" s="21" t="s">
        <v>1780</v>
      </c>
      <c r="AM19" s="21" t="s">
        <v>1781</v>
      </c>
      <c r="AN19" s="21" t="s">
        <v>1781</v>
      </c>
    </row>
    <row r="20" spans="3:43" ht="43.5" customHeight="1" x14ac:dyDescent="0.2">
      <c r="C20" s="9" t="s">
        <v>1785</v>
      </c>
      <c r="D20" s="1" t="s">
        <v>1787</v>
      </c>
      <c r="E20" s="40" t="s">
        <v>1788</v>
      </c>
      <c r="F20" s="1" t="s">
        <v>1809</v>
      </c>
      <c r="G20" s="1" t="s">
        <v>1812</v>
      </c>
      <c r="H20" s="1" t="s">
        <v>1815</v>
      </c>
      <c r="I20" s="1" t="s">
        <v>1818</v>
      </c>
      <c r="J20" s="1" t="s">
        <v>1823</v>
      </c>
      <c r="K20" s="1" t="s">
        <v>1825</v>
      </c>
      <c r="L20" s="1" t="s">
        <v>1826</v>
      </c>
      <c r="M20" s="1" t="s">
        <v>1827</v>
      </c>
      <c r="N20" s="13" t="s">
        <v>1830</v>
      </c>
      <c r="O20" s="1" t="s">
        <v>1831</v>
      </c>
      <c r="P20" s="1" t="s">
        <v>1848</v>
      </c>
      <c r="Q20" s="1" t="s">
        <v>1850</v>
      </c>
      <c r="R20" s="1" t="s">
        <v>1851</v>
      </c>
      <c r="S20" s="1" t="s">
        <v>1852</v>
      </c>
      <c r="T20" s="1" t="s">
        <v>1853</v>
      </c>
      <c r="U20" s="1" t="s">
        <v>1855</v>
      </c>
      <c r="V20" s="1" t="s">
        <v>1856</v>
      </c>
      <c r="W20" s="1" t="s">
        <v>1857</v>
      </c>
      <c r="X20" s="1" t="s">
        <v>1859</v>
      </c>
      <c r="Y20" s="1" t="s">
        <v>1861</v>
      </c>
      <c r="Z20" s="1" t="s">
        <v>1864</v>
      </c>
      <c r="AA20" s="1" t="s">
        <v>1866</v>
      </c>
      <c r="AB20" s="1" t="s">
        <v>1869</v>
      </c>
      <c r="AC20" s="1" t="s">
        <v>1871</v>
      </c>
      <c r="AD20" s="1" t="s">
        <v>1873</v>
      </c>
      <c r="AE20" s="1" t="s">
        <v>1875</v>
      </c>
      <c r="AF20" s="1" t="s">
        <v>1877</v>
      </c>
      <c r="AG20" s="1" t="s">
        <v>1880</v>
      </c>
      <c r="AH20" s="1" t="s">
        <v>1882</v>
      </c>
      <c r="AI20" s="24"/>
      <c r="AJ20" s="1" t="s">
        <v>1884</v>
      </c>
      <c r="AK20" s="1" t="s">
        <v>1886</v>
      </c>
      <c r="AL20" s="13" t="s">
        <v>1888</v>
      </c>
      <c r="AM20" s="1" t="s">
        <v>1890</v>
      </c>
      <c r="AN20" s="1" t="s">
        <v>1892</v>
      </c>
      <c r="AO20" s="1" t="s">
        <v>1894</v>
      </c>
      <c r="AP20" s="1" t="s">
        <v>1896</v>
      </c>
      <c r="AQ20" s="1" t="s">
        <v>1899</v>
      </c>
    </row>
    <row r="21" spans="3:43" ht="43.5" customHeight="1" x14ac:dyDescent="0.2">
      <c r="C21" s="35" t="s">
        <v>1900</v>
      </c>
      <c r="D21" s="1" t="s">
        <v>1902</v>
      </c>
      <c r="E21" s="1" t="s">
        <v>1904</v>
      </c>
      <c r="F21" s="1" t="s">
        <v>1905</v>
      </c>
      <c r="G21" s="1" t="s">
        <v>1906</v>
      </c>
      <c r="H21" s="1" t="s">
        <v>1908</v>
      </c>
      <c r="I21" s="1" t="s">
        <v>1909</v>
      </c>
      <c r="J21" s="1" t="s">
        <v>1916</v>
      </c>
      <c r="K21" s="1" t="s">
        <v>1917</v>
      </c>
      <c r="L21" s="24"/>
      <c r="M21" s="24"/>
      <c r="N21" s="13" t="s">
        <v>1918</v>
      </c>
      <c r="O21" s="21" t="s">
        <v>1919</v>
      </c>
      <c r="P21" s="1" t="s">
        <v>1920</v>
      </c>
      <c r="Q21" s="1" t="s">
        <v>1921</v>
      </c>
      <c r="R21" s="24"/>
      <c r="S21" s="1" t="s">
        <v>1922</v>
      </c>
      <c r="T21" s="1" t="s">
        <v>1923</v>
      </c>
      <c r="U21" s="24"/>
      <c r="V21" s="24"/>
      <c r="W21" s="24"/>
      <c r="X21" s="24"/>
      <c r="Y21" s="24"/>
      <c r="Z21" s="24"/>
      <c r="AA21" s="21" t="s">
        <v>1924</v>
      </c>
      <c r="AB21" s="24"/>
      <c r="AC21" s="24"/>
      <c r="AD21" s="24"/>
      <c r="AE21" s="24"/>
      <c r="AF21" s="24"/>
      <c r="AG21" s="24"/>
      <c r="AH21" s="24"/>
      <c r="AI21" s="24"/>
      <c r="AJ21" s="24"/>
      <c r="AK21" s="1" t="s">
        <v>1926</v>
      </c>
      <c r="AL21" s="41"/>
      <c r="AM21" s="1" t="s">
        <v>1930</v>
      </c>
      <c r="AN21" s="24"/>
    </row>
    <row r="22" spans="3:43" ht="86.25" customHeight="1" x14ac:dyDescent="0.2">
      <c r="C22" s="9" t="s">
        <v>1932</v>
      </c>
      <c r="D22" s="1" t="s">
        <v>1933</v>
      </c>
      <c r="E22" s="1" t="s">
        <v>1936</v>
      </c>
      <c r="F22" s="1" t="s">
        <v>1938</v>
      </c>
      <c r="G22" s="1" t="s">
        <v>1940</v>
      </c>
      <c r="H22" s="1" t="s">
        <v>1941</v>
      </c>
      <c r="I22" s="1" t="s">
        <v>1943</v>
      </c>
      <c r="J22" s="1" t="s">
        <v>1947</v>
      </c>
      <c r="K22" s="1" t="s">
        <v>1949</v>
      </c>
      <c r="L22" s="1" t="s">
        <v>1950</v>
      </c>
      <c r="M22" s="1" t="s">
        <v>1951</v>
      </c>
      <c r="N22" s="1" t="s">
        <v>1952</v>
      </c>
      <c r="O22" s="1" t="s">
        <v>1953</v>
      </c>
      <c r="P22" s="1" t="s">
        <v>1954</v>
      </c>
      <c r="Q22" s="1" t="s">
        <v>1957</v>
      </c>
      <c r="R22" s="1" t="s">
        <v>1958</v>
      </c>
      <c r="S22" s="1" t="s">
        <v>1960</v>
      </c>
      <c r="T22" s="1" t="s">
        <v>2041</v>
      </c>
      <c r="U22" s="1" t="s">
        <v>2043</v>
      </c>
      <c r="V22" s="1" t="s">
        <v>2045</v>
      </c>
      <c r="W22" s="1" t="s">
        <v>2046</v>
      </c>
      <c r="X22" s="1" t="s">
        <v>2047</v>
      </c>
      <c r="Y22" s="1" t="s">
        <v>2048</v>
      </c>
      <c r="Z22" s="1" t="s">
        <v>2049</v>
      </c>
      <c r="AA22" s="1" t="s">
        <v>2049</v>
      </c>
      <c r="AB22" s="1" t="s">
        <v>2051</v>
      </c>
      <c r="AC22" s="21" t="s">
        <v>2053</v>
      </c>
      <c r="AD22" s="1" t="s">
        <v>2054</v>
      </c>
      <c r="AE22" s="1" t="s">
        <v>2055</v>
      </c>
      <c r="AF22" s="1" t="s">
        <v>2056</v>
      </c>
      <c r="AG22" s="13" t="s">
        <v>2058</v>
      </c>
      <c r="AH22" s="1" t="s">
        <v>2060</v>
      </c>
      <c r="AI22" s="21" t="s">
        <v>2083</v>
      </c>
      <c r="AJ22" s="1" t="s">
        <v>2087</v>
      </c>
      <c r="AK22" s="1" t="s">
        <v>2090</v>
      </c>
      <c r="AL22" s="1" t="s">
        <v>2093</v>
      </c>
      <c r="AM22" s="1" t="s">
        <v>2100</v>
      </c>
      <c r="AN22" s="1" t="s">
        <v>2101</v>
      </c>
      <c r="AO22" s="1" t="s">
        <v>2103</v>
      </c>
      <c r="AP22" s="1" t="s">
        <v>2106</v>
      </c>
      <c r="AQ22" s="1" t="s">
        <v>2112</v>
      </c>
    </row>
    <row r="23" spans="3:43" ht="288" customHeight="1" x14ac:dyDescent="0.2">
      <c r="C23" s="9" t="s">
        <v>2114</v>
      </c>
      <c r="D23" s="1" t="s">
        <v>2119</v>
      </c>
      <c r="E23" s="1" t="s">
        <v>2138</v>
      </c>
      <c r="F23" s="1" t="s">
        <v>2141</v>
      </c>
      <c r="G23" s="1" t="s">
        <v>2143</v>
      </c>
      <c r="H23" s="1" t="s">
        <v>2147</v>
      </c>
      <c r="I23" s="1" t="s">
        <v>2151</v>
      </c>
      <c r="J23" s="1" t="s">
        <v>2155</v>
      </c>
      <c r="K23" s="1" t="s">
        <v>2159</v>
      </c>
      <c r="L23" s="1" t="s">
        <v>2162</v>
      </c>
      <c r="M23" s="1" t="s">
        <v>2174</v>
      </c>
      <c r="N23" s="1" t="s">
        <v>2176</v>
      </c>
      <c r="O23" s="1" t="s">
        <v>2178</v>
      </c>
      <c r="P23" s="1" t="s">
        <v>2181</v>
      </c>
      <c r="Q23" s="1" t="s">
        <v>2193</v>
      </c>
      <c r="R23" s="1" t="s">
        <v>2196</v>
      </c>
      <c r="S23" s="1" t="s">
        <v>2200</v>
      </c>
      <c r="T23" s="1" t="s">
        <v>2202</v>
      </c>
      <c r="U23" s="1" t="s">
        <v>2204</v>
      </c>
      <c r="V23" s="1" t="s">
        <v>2206</v>
      </c>
      <c r="W23" s="1" t="s">
        <v>2210</v>
      </c>
      <c r="X23" s="1" t="s">
        <v>2212</v>
      </c>
      <c r="Y23" s="1" t="s">
        <v>2228</v>
      </c>
      <c r="Z23" s="1" t="s">
        <v>2232</v>
      </c>
      <c r="AA23" s="1" t="s">
        <v>2235</v>
      </c>
      <c r="AB23" s="1" t="s">
        <v>2239</v>
      </c>
      <c r="AC23" s="1" t="s">
        <v>2240</v>
      </c>
      <c r="AD23" s="1" t="s">
        <v>2242</v>
      </c>
      <c r="AE23" s="1" t="s">
        <v>2243</v>
      </c>
      <c r="AF23" s="1" t="s">
        <v>2247</v>
      </c>
      <c r="AG23" s="1" t="s">
        <v>2249</v>
      </c>
      <c r="AH23" s="1" t="s">
        <v>2251</v>
      </c>
      <c r="AI23" s="1" t="s">
        <v>2255</v>
      </c>
      <c r="AJ23" s="1" t="s">
        <v>2258</v>
      </c>
      <c r="AK23" s="1" t="s">
        <v>2263</v>
      </c>
      <c r="AL23" s="1" t="s">
        <v>2266</v>
      </c>
      <c r="AM23" s="1" t="s">
        <v>2268</v>
      </c>
      <c r="AN23" s="1" t="s">
        <v>2269</v>
      </c>
      <c r="AO23" s="1" t="s">
        <v>2280</v>
      </c>
      <c r="AP23" s="1" t="s">
        <v>2296</v>
      </c>
      <c r="AQ23" s="1" t="s">
        <v>2303</v>
      </c>
    </row>
    <row r="24" spans="3:43" ht="409.5" customHeight="1" x14ac:dyDescent="0.2">
      <c r="C24" s="9" t="s">
        <v>2307</v>
      </c>
      <c r="D24" s="1" t="s">
        <v>2312</v>
      </c>
      <c r="E24" s="1" t="s">
        <v>2324</v>
      </c>
      <c r="F24" s="1" t="s">
        <v>2328</v>
      </c>
      <c r="G24" s="1" t="s">
        <v>2331</v>
      </c>
      <c r="H24" s="1" t="s">
        <v>2333</v>
      </c>
      <c r="I24" s="1" t="s">
        <v>2337</v>
      </c>
      <c r="J24" s="1" t="s">
        <v>2345</v>
      </c>
      <c r="K24" s="1" t="s">
        <v>2363</v>
      </c>
      <c r="L24" s="1" t="s">
        <v>2367</v>
      </c>
      <c r="M24" s="1" t="s">
        <v>2374</v>
      </c>
      <c r="N24" s="1" t="s">
        <v>2384</v>
      </c>
      <c r="O24" s="1" t="s">
        <v>2384</v>
      </c>
      <c r="P24" s="1" t="s">
        <v>2396</v>
      </c>
      <c r="Q24" s="1" t="s">
        <v>2398</v>
      </c>
      <c r="R24" s="1" t="s">
        <v>2402</v>
      </c>
      <c r="S24" s="1" t="s">
        <v>2406</v>
      </c>
      <c r="T24" s="1" t="s">
        <v>2408</v>
      </c>
      <c r="U24" s="1" t="s">
        <v>2412</v>
      </c>
      <c r="V24" s="1" t="s">
        <v>2420</v>
      </c>
      <c r="W24" s="1" t="s">
        <v>2426</v>
      </c>
      <c r="X24" s="1" t="s">
        <v>2444</v>
      </c>
      <c r="Y24" s="1" t="s">
        <v>2461</v>
      </c>
      <c r="Z24" s="1" t="s">
        <v>2470</v>
      </c>
      <c r="AA24" s="1" t="s">
        <v>2473</v>
      </c>
      <c r="AB24" s="1" t="s">
        <v>2473</v>
      </c>
      <c r="AC24" s="1" t="s">
        <v>2477</v>
      </c>
      <c r="AD24" s="1" t="s">
        <v>2485</v>
      </c>
      <c r="AE24" s="1" t="s">
        <v>2490</v>
      </c>
      <c r="AF24" s="1" t="s">
        <v>2493</v>
      </c>
      <c r="AG24" s="1" t="s">
        <v>2497</v>
      </c>
      <c r="AH24" s="1" t="s">
        <v>2501</v>
      </c>
      <c r="AI24" s="1" t="s">
        <v>2507</v>
      </c>
      <c r="AJ24" s="1" t="s">
        <v>2514</v>
      </c>
      <c r="AK24" s="1" t="s">
        <v>2516</v>
      </c>
      <c r="AL24" s="1" t="s">
        <v>2518</v>
      </c>
      <c r="AM24" s="1" t="s">
        <v>2522</v>
      </c>
      <c r="AN24" s="1" t="s">
        <v>2542</v>
      </c>
      <c r="AO24" s="1" t="s">
        <v>2546</v>
      </c>
      <c r="AP24" s="1" t="s">
        <v>2549</v>
      </c>
      <c r="AQ24" s="1" t="s">
        <v>2552</v>
      </c>
    </row>
    <row r="25" spans="3:43" ht="244.5" customHeight="1" x14ac:dyDescent="0.2">
      <c r="C25" s="9" t="s">
        <v>2554</v>
      </c>
      <c r="D25" s="1" t="s">
        <v>2557</v>
      </c>
      <c r="E25" s="1" t="s">
        <v>2560</v>
      </c>
      <c r="F25" s="1" t="s">
        <v>2562</v>
      </c>
      <c r="G25" s="1" t="s">
        <v>2567</v>
      </c>
      <c r="H25" s="1" t="s">
        <v>2572</v>
      </c>
      <c r="I25" s="1" t="s">
        <v>2574</v>
      </c>
      <c r="J25" s="1" t="s">
        <v>2577</v>
      </c>
      <c r="K25" s="1" t="s">
        <v>2579</v>
      </c>
      <c r="L25" s="1" t="s">
        <v>2580</v>
      </c>
      <c r="M25" s="1" t="s">
        <v>2581</v>
      </c>
      <c r="N25" s="1" t="s">
        <v>2582</v>
      </c>
      <c r="O25" s="1" t="s">
        <v>2596</v>
      </c>
      <c r="P25" s="1" t="s">
        <v>2599</v>
      </c>
      <c r="Q25" s="1" t="s">
        <v>2601</v>
      </c>
      <c r="R25" s="1" t="s">
        <v>2603</v>
      </c>
      <c r="S25" s="1" t="s">
        <v>2606</v>
      </c>
      <c r="T25" s="1" t="s">
        <v>2607</v>
      </c>
      <c r="U25" s="1" t="s">
        <v>2634</v>
      </c>
      <c r="V25" s="1" t="s">
        <v>2639</v>
      </c>
      <c r="W25" s="1" t="s">
        <v>2642</v>
      </c>
      <c r="X25" s="1" t="s">
        <v>2643</v>
      </c>
      <c r="Y25" s="1" t="s">
        <v>2644</v>
      </c>
      <c r="Z25" s="1" t="s">
        <v>2662</v>
      </c>
      <c r="AA25" s="1" t="s">
        <v>2664</v>
      </c>
      <c r="AB25" s="1" t="s">
        <v>2666</v>
      </c>
      <c r="AC25" s="1" t="s">
        <v>2667</v>
      </c>
      <c r="AD25" s="1" t="s">
        <v>2670</v>
      </c>
      <c r="AE25" s="1" t="s">
        <v>2671</v>
      </c>
      <c r="AF25" s="1" t="s">
        <v>2673</v>
      </c>
      <c r="AG25" s="1" t="s">
        <v>2678</v>
      </c>
      <c r="AH25" s="1" t="s">
        <v>2679</v>
      </c>
      <c r="AI25" s="1" t="s">
        <v>2680</v>
      </c>
      <c r="AJ25" s="1" t="s">
        <v>2681</v>
      </c>
      <c r="AK25" s="1" t="s">
        <v>2682</v>
      </c>
      <c r="AL25" s="1" t="s">
        <v>2684</v>
      </c>
      <c r="AM25" s="1" t="s">
        <v>2685</v>
      </c>
      <c r="AN25" s="1" t="s">
        <v>2687</v>
      </c>
      <c r="AO25" s="1" t="s">
        <v>2697</v>
      </c>
      <c r="AP25" s="1" t="s">
        <v>2699</v>
      </c>
      <c r="AQ25" s="1" t="s">
        <v>2700</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workbookViewId="0"/>
  </sheetViews>
  <sheetFormatPr defaultColWidth="14.42578125" defaultRowHeight="12.75" customHeight="1" x14ac:dyDescent="0.2"/>
  <cols>
    <col min="1" max="1" width="10.140625" customWidth="1"/>
    <col min="2" max="2" width="26.42578125" customWidth="1"/>
    <col min="3" max="3" width="43.28515625" customWidth="1"/>
    <col min="4" max="4" width="51.42578125" customWidth="1"/>
    <col min="5" max="5" width="14.7109375" customWidth="1"/>
    <col min="6" max="6" width="68.5703125" customWidth="1"/>
    <col min="7" max="7" width="16.140625" customWidth="1"/>
    <col min="8" max="8" width="51.85546875" customWidth="1"/>
    <col min="9" max="9" width="43.42578125" customWidth="1"/>
  </cols>
  <sheetData>
    <row r="1" spans="2:9" ht="14.25" customHeight="1" x14ac:dyDescent="0.2"/>
    <row r="2" spans="2:9" ht="14.25" customHeight="1" x14ac:dyDescent="0.2">
      <c r="B2" s="11" t="s">
        <v>2</v>
      </c>
      <c r="C2" s="12" t="s">
        <v>125</v>
      </c>
      <c r="D2" s="11" t="s">
        <v>131</v>
      </c>
      <c r="E2" s="11" t="s">
        <v>132</v>
      </c>
      <c r="F2" s="12" t="s">
        <v>133</v>
      </c>
      <c r="G2" s="12" t="s">
        <v>134</v>
      </c>
      <c r="H2" s="11" t="s">
        <v>135</v>
      </c>
      <c r="I2" s="11" t="s">
        <v>136</v>
      </c>
    </row>
    <row r="3" spans="2:9" ht="28.5" customHeight="1" x14ac:dyDescent="0.2">
      <c r="B3" s="13" t="s">
        <v>137</v>
      </c>
      <c r="C3" s="1" t="s">
        <v>145</v>
      </c>
      <c r="D3" s="13" t="s">
        <v>148</v>
      </c>
      <c r="E3" s="1" t="s">
        <v>150</v>
      </c>
      <c r="F3" s="1" t="s">
        <v>152</v>
      </c>
      <c r="G3" s="13" t="s">
        <v>153</v>
      </c>
      <c r="I3" s="13" t="s">
        <v>155</v>
      </c>
    </row>
    <row r="4" spans="2:9" ht="216" customHeight="1" x14ac:dyDescent="0.2">
      <c r="B4" s="13" t="s">
        <v>158</v>
      </c>
      <c r="C4" s="10" t="str">
        <f>HYPERLINK("http://ansipra.npolar.no/english/Indexpages/Maps_theme.html","http://ansipra.npolar.no/english/Indexpages/Maps_theme.html")</f>
        <v>http://ansipra.npolar.no/english/Indexpages/Maps_theme.html</v>
      </c>
      <c r="D4" s="1" t="s">
        <v>175</v>
      </c>
      <c r="E4" s="1" t="s">
        <v>186</v>
      </c>
      <c r="F4" s="1" t="s">
        <v>188</v>
      </c>
      <c r="H4" s="1" t="s">
        <v>190</v>
      </c>
      <c r="I4" s="13" t="s">
        <v>158</v>
      </c>
    </row>
    <row r="5" spans="2:9" ht="316.5" customHeight="1" x14ac:dyDescent="0.2">
      <c r="B5" s="13" t="s">
        <v>158</v>
      </c>
      <c r="C5" s="10" t="str">
        <f>HYPERLINK("http://ansipra.npolar.no/english/Indexpages/Maps_Arctic%20.html","http://ansipra.npolar.no/english/Indexpages/Maps_Arctic%20.html")</f>
        <v>http://ansipra.npolar.no/english/Indexpages/Maps_Arctic%20.html</v>
      </c>
      <c r="D5" s="1" t="s">
        <v>175</v>
      </c>
      <c r="E5" s="1" t="s">
        <v>186</v>
      </c>
      <c r="F5" s="1" t="s">
        <v>208</v>
      </c>
      <c r="H5" s="1" t="s">
        <v>211</v>
      </c>
      <c r="I5" s="13" t="s">
        <v>158</v>
      </c>
    </row>
    <row r="6" spans="2:9" ht="43.5" customHeight="1" x14ac:dyDescent="0.2">
      <c r="B6" s="13" t="s">
        <v>218</v>
      </c>
      <c r="C6" s="15" t="str">
        <f>HYPERLINK("http://ansipra.npolar.no/image/Arctic05.jpg","http://ansipra.npolar.no/image/Arctic05.jpg")</f>
        <v>http://ansipra.npolar.no/image/Arctic05.jpg</v>
      </c>
      <c r="D6" s="1" t="s">
        <v>175</v>
      </c>
      <c r="E6" s="1" t="s">
        <v>150</v>
      </c>
      <c r="F6" s="1" t="s">
        <v>272</v>
      </c>
      <c r="H6" s="1" t="s">
        <v>274</v>
      </c>
      <c r="I6" s="1" t="s">
        <v>275</v>
      </c>
    </row>
    <row r="7" spans="2:9" ht="28.5" customHeight="1" x14ac:dyDescent="0.2">
      <c r="B7" s="13" t="s">
        <v>276</v>
      </c>
      <c r="C7" s="15" t="str">
        <f>HYPERLINK("http://ansipra.npolar.no/image/kart11.jpg","http://ansipra.npolar.no/image/kart11.jpg")</f>
        <v>http://ansipra.npolar.no/image/kart11.jpg</v>
      </c>
      <c r="D7" s="1" t="s">
        <v>175</v>
      </c>
      <c r="E7" s="1" t="s">
        <v>150</v>
      </c>
      <c r="F7" s="1" t="s">
        <v>279</v>
      </c>
      <c r="G7" s="1">
        <v>1997</v>
      </c>
      <c r="I7" s="13" t="s">
        <v>280</v>
      </c>
    </row>
    <row r="8" spans="2:9" ht="43.5" customHeight="1" x14ac:dyDescent="0.2">
      <c r="B8" s="13" t="s">
        <v>281</v>
      </c>
      <c r="C8" s="15" t="str">
        <f>HYPERLINK("http://ansipra.npolar.no/image/kart13.jpg","http://ansipra.npolar.no/image/kart13.jpg")</f>
        <v>http://ansipra.npolar.no/image/kart13.jpg</v>
      </c>
      <c r="D8" s="1" t="s">
        <v>175</v>
      </c>
      <c r="E8" s="1" t="s">
        <v>150</v>
      </c>
      <c r="F8" s="1" t="s">
        <v>285</v>
      </c>
      <c r="G8" s="1" t="s">
        <v>286</v>
      </c>
      <c r="H8" s="1" t="s">
        <v>287</v>
      </c>
      <c r="I8" s="13" t="s">
        <v>288</v>
      </c>
    </row>
    <row r="9" spans="2:9" ht="28.5" customHeight="1" x14ac:dyDescent="0.2">
      <c r="B9" s="13" t="s">
        <v>289</v>
      </c>
      <c r="C9" s="15" t="str">
        <f>HYPERLINK("http://ansipra.npolar.no/image/kart12.jpg","http://ansipra.npolar.no/image/kart12.jpg")</f>
        <v>http://ansipra.npolar.no/image/kart12.jpg</v>
      </c>
      <c r="D9" s="1" t="s">
        <v>175</v>
      </c>
      <c r="E9" s="1" t="s">
        <v>150</v>
      </c>
      <c r="F9" s="1" t="s">
        <v>292</v>
      </c>
      <c r="G9" s="1">
        <v>1997</v>
      </c>
      <c r="I9" s="13" t="s">
        <v>293</v>
      </c>
    </row>
    <row r="10" spans="2:9" ht="28.5" customHeight="1" x14ac:dyDescent="0.2">
      <c r="B10" s="13" t="s">
        <v>295</v>
      </c>
      <c r="C10" s="15" t="str">
        <f>HYPERLINK("http://ansipra.npolar.no/image/kart14.jpg","http://ansipra.npolar.no/image/kart14.jpg")</f>
        <v>http://ansipra.npolar.no/image/kart14.jpg</v>
      </c>
      <c r="D10" s="1" t="s">
        <v>175</v>
      </c>
      <c r="E10" s="1" t="s">
        <v>150</v>
      </c>
      <c r="F10" s="1" t="s">
        <v>303</v>
      </c>
      <c r="G10" s="1" t="s">
        <v>305</v>
      </c>
      <c r="I10" s="13" t="s">
        <v>307</v>
      </c>
    </row>
    <row r="11" spans="2:9" ht="28.5" customHeight="1" x14ac:dyDescent="0.2">
      <c r="B11" s="13" t="s">
        <v>309</v>
      </c>
      <c r="C11" s="15" t="str">
        <f>HYPERLINK("http://ansipra.npolar.no/image/kart31.jpg","http://ansipra.npolar.no/image/kart31.jpg")</f>
        <v>http://ansipra.npolar.no/image/kart31.jpg</v>
      </c>
      <c r="D11" s="1" t="s">
        <v>175</v>
      </c>
      <c r="E11" s="1" t="s">
        <v>150</v>
      </c>
      <c r="F11" s="1" t="s">
        <v>312</v>
      </c>
      <c r="G11" s="1">
        <v>1997</v>
      </c>
      <c r="H11" s="1" t="s">
        <v>315</v>
      </c>
      <c r="I11" s="13" t="s">
        <v>317</v>
      </c>
    </row>
    <row r="12" spans="2:9" ht="28.5" customHeight="1" x14ac:dyDescent="0.2">
      <c r="B12" s="13" t="s">
        <v>319</v>
      </c>
      <c r="C12" s="15" t="str">
        <f>HYPERLINK("http://ansipra.npolar.no/image/kart32.jpg","http://ansipra.npolar.no/image/kart32.jpg")</f>
        <v>http://ansipra.npolar.no/image/kart32.jpg</v>
      </c>
      <c r="D12" s="1" t="s">
        <v>175</v>
      </c>
      <c r="E12" s="1" t="s">
        <v>150</v>
      </c>
      <c r="F12" s="1" t="s">
        <v>333</v>
      </c>
      <c r="G12" s="1">
        <v>1997</v>
      </c>
      <c r="H12" s="1" t="s">
        <v>315</v>
      </c>
      <c r="I12" s="13" t="s">
        <v>338</v>
      </c>
    </row>
    <row r="13" spans="2:9" ht="28.5" customHeight="1" x14ac:dyDescent="0.2">
      <c r="B13" s="13" t="s">
        <v>340</v>
      </c>
      <c r="C13" s="15" t="str">
        <f>HYPERLINK("http://ansipra.npolar.no/image/kart33.jpg","http://ansipra.npolar.no/image/kart33.jpg")</f>
        <v>http://ansipra.npolar.no/image/kart33.jpg</v>
      </c>
      <c r="D13" s="1" t="s">
        <v>175</v>
      </c>
      <c r="E13" s="1" t="s">
        <v>150</v>
      </c>
      <c r="F13" s="1" t="s">
        <v>343</v>
      </c>
      <c r="G13" s="1">
        <v>1997</v>
      </c>
      <c r="H13" s="1" t="s">
        <v>315</v>
      </c>
      <c r="I13" s="13" t="s">
        <v>344</v>
      </c>
    </row>
    <row r="14" spans="2:9" ht="28.5" customHeight="1" x14ac:dyDescent="0.2">
      <c r="B14" s="13" t="s">
        <v>345</v>
      </c>
      <c r="C14" s="15" t="str">
        <f>HYPERLINK("http://ansipra.npolar.no/image/kart34.jpg","http://ansipra.npolar.no/image/kart34.jpg")</f>
        <v>http://ansipra.npolar.no/image/kart34.jpg</v>
      </c>
      <c r="D14" s="1" t="s">
        <v>175</v>
      </c>
      <c r="E14" s="1" t="s">
        <v>150</v>
      </c>
      <c r="F14" s="1" t="s">
        <v>350</v>
      </c>
      <c r="G14" s="1">
        <v>1997</v>
      </c>
      <c r="H14" s="1" t="s">
        <v>315</v>
      </c>
      <c r="I14" s="13" t="s">
        <v>351</v>
      </c>
    </row>
    <row r="15" spans="2:9" ht="28.5" customHeight="1" x14ac:dyDescent="0.2">
      <c r="B15" s="13" t="s">
        <v>352</v>
      </c>
      <c r="C15" s="15" t="str">
        <f>HYPERLINK("http://ansipra.npolar.no/image/kart35.jpg","http://ansipra.npolar.no/image/kart35.jpg")</f>
        <v>http://ansipra.npolar.no/image/kart35.jpg</v>
      </c>
      <c r="D15" s="1" t="s">
        <v>175</v>
      </c>
      <c r="E15" s="1" t="s">
        <v>150</v>
      </c>
      <c r="F15" s="1" t="s">
        <v>371</v>
      </c>
      <c r="G15" s="1">
        <v>1997</v>
      </c>
      <c r="H15" s="1" t="s">
        <v>315</v>
      </c>
      <c r="I15" s="13" t="s">
        <v>375</v>
      </c>
    </row>
    <row r="16" spans="2:9" ht="28.5" customHeight="1" x14ac:dyDescent="0.2">
      <c r="B16" s="13" t="s">
        <v>378</v>
      </c>
      <c r="C16" s="15" t="str">
        <f>HYPERLINK("http://ansipra.npolar.no/image/kart36.jpg","http://ansipra.npolar.no/image/kart36.jpg")</f>
        <v>http://ansipra.npolar.no/image/kart36.jpg</v>
      </c>
      <c r="D16" s="1" t="s">
        <v>175</v>
      </c>
      <c r="E16" s="1" t="s">
        <v>150</v>
      </c>
      <c r="F16" s="1" t="s">
        <v>397</v>
      </c>
      <c r="G16" s="1">
        <v>1997</v>
      </c>
      <c r="H16" s="1" t="s">
        <v>315</v>
      </c>
      <c r="I16" s="13" t="s">
        <v>400</v>
      </c>
    </row>
    <row r="17" spans="2:9" ht="28.5" customHeight="1" x14ac:dyDescent="0.2">
      <c r="B17" s="13" t="s">
        <v>402</v>
      </c>
      <c r="C17" s="15" t="str">
        <f>HYPERLINK("http://ansipra.npolar.no/image/kart37.jpg","http://ansipra.npolar.no/image/kart37.jpg")</f>
        <v>http://ansipra.npolar.no/image/kart37.jpg</v>
      </c>
      <c r="D17" s="1" t="s">
        <v>175</v>
      </c>
      <c r="E17" s="1" t="s">
        <v>150</v>
      </c>
      <c r="F17" s="1" t="s">
        <v>407</v>
      </c>
      <c r="G17" s="1">
        <v>1997</v>
      </c>
      <c r="H17" s="1" t="s">
        <v>315</v>
      </c>
      <c r="I17" s="13" t="s">
        <v>408</v>
      </c>
    </row>
    <row r="18" spans="2:9" ht="28.5" customHeight="1" x14ac:dyDescent="0.2">
      <c r="B18" s="13" t="s">
        <v>409</v>
      </c>
      <c r="C18" s="15" t="str">
        <f>HYPERLINK("http://ansipra.npolar.no/image/Arctic02E.jpg","http://ansipra.npolar.no/image/Arctic02E.jpg")</f>
        <v>http://ansipra.npolar.no/image/Arctic02E.jpg</v>
      </c>
      <c r="D18" s="1" t="s">
        <v>175</v>
      </c>
      <c r="E18" s="1" t="s">
        <v>150</v>
      </c>
      <c r="F18" s="1" t="s">
        <v>428</v>
      </c>
      <c r="G18" s="1" t="s">
        <v>153</v>
      </c>
      <c r="I18" s="13" t="s">
        <v>434</v>
      </c>
    </row>
    <row r="19" spans="2:9" ht="28.5" customHeight="1" x14ac:dyDescent="0.2">
      <c r="B19" s="13" t="s">
        <v>438</v>
      </c>
      <c r="C19" s="15" t="str">
        <f>HYPERLINK("http://www.csipn.ru/publications/Peoples_.jpg","http://www.csipn.ru/publications/Peoples_.jpg")</f>
        <v>http://www.csipn.ru/publications/Peoples_.jpg</v>
      </c>
      <c r="D19" s="1" t="s">
        <v>453</v>
      </c>
      <c r="E19" s="1" t="s">
        <v>150</v>
      </c>
      <c r="F19" s="1" t="s">
        <v>455</v>
      </c>
      <c r="G19" s="13" t="s">
        <v>153</v>
      </c>
      <c r="I19" s="13" t="s">
        <v>457</v>
      </c>
    </row>
    <row r="20" spans="2:9" ht="57.75" customHeight="1" x14ac:dyDescent="0.2">
      <c r="B20" s="13" t="s">
        <v>459</v>
      </c>
      <c r="C20" s="10" t="str">
        <f>HYPERLINK("http://www.grida.no/graphicslib/detail/demography-of-indigenous-peoples-of-the-arctic-based-on-linguistic-groups_1188","http://www.grida.no/graphicslib/detail/demography-of-indigenous-peoples-of-the-arctic-based-on-linguistic-groups_1188")</f>
        <v>http://www.grida.no/graphicslib/detail/demography-of-indigenous-peoples-of-the-arctic-based-on-linguistic-groups_1188</v>
      </c>
      <c r="D20" s="1" t="s">
        <v>463</v>
      </c>
      <c r="E20" s="1" t="s">
        <v>150</v>
      </c>
      <c r="F20" s="1" t="s">
        <v>466</v>
      </c>
      <c r="G20" s="1">
        <v>2004</v>
      </c>
      <c r="H20" s="1" t="s">
        <v>468</v>
      </c>
      <c r="I20" s="13" t="s">
        <v>470</v>
      </c>
    </row>
    <row r="21" spans="2:9" ht="57.75" customHeight="1" x14ac:dyDescent="0.2">
      <c r="B21" s="13" t="s">
        <v>471</v>
      </c>
      <c r="C21" s="10" t="str">
        <f>HYPERLINK("http://www.grida.no/graphicslib/detail/demography-of-indigenous-peoples-of-the-arctic-based-on-linguistic-groups_12f2","http://www.grida.no/graphicslib/detail/demography-of-indigenous-peoples-of-the-arctic-based-on-linguistic-groups_12f2")</f>
        <v>http://www.grida.no/graphicslib/detail/demography-of-indigenous-peoples-of-the-arctic-based-on-linguistic-groups_12f2</v>
      </c>
      <c r="D21" s="1" t="s">
        <v>463</v>
      </c>
      <c r="E21" s="1" t="s">
        <v>150</v>
      </c>
      <c r="F21" s="1" t="s">
        <v>473</v>
      </c>
      <c r="G21" s="1" t="s">
        <v>475</v>
      </c>
      <c r="H21" s="1" t="s">
        <v>468</v>
      </c>
      <c r="I21" s="13" t="s">
        <v>480</v>
      </c>
    </row>
    <row r="22" spans="2:9" ht="187.5" customHeight="1" x14ac:dyDescent="0.2">
      <c r="B22" s="13" t="s">
        <v>481</v>
      </c>
      <c r="C22" s="10" t="str">
        <f>HYPERLINK("http://www.grida.no/graphicslib/detail/russia-arctic-indigenous-population_13e5","http://www.grida.no/graphicslib/detail/russia-arctic-indigenous-population_13e5")</f>
        <v>http://www.grida.no/graphicslib/detail/russia-arctic-indigenous-population_13e5</v>
      </c>
      <c r="D22" s="1" t="s">
        <v>463</v>
      </c>
      <c r="E22" s="1" t="s">
        <v>150</v>
      </c>
      <c r="F22" s="1" t="s">
        <v>500</v>
      </c>
      <c r="G22" s="1" t="s">
        <v>502</v>
      </c>
      <c r="H22" s="1" t="s">
        <v>513</v>
      </c>
      <c r="I22" s="13" t="s">
        <v>516</v>
      </c>
    </row>
    <row r="23" spans="2:9" ht="273.75" customHeight="1" x14ac:dyDescent="0.2">
      <c r="B23" s="13" t="s">
        <v>521</v>
      </c>
      <c r="C23" s="10" t="str">
        <f>HYPERLINK("http://www.inforain.org/maparchive/mAdtl.php?mbID=474","http://www.inforain.org/maparchive/mAdtl.php?mbID=474")</f>
        <v>http://www.inforain.org/maparchive/mAdtl.php?mbID=474</v>
      </c>
      <c r="D23" s="1" t="s">
        <v>532</v>
      </c>
      <c r="E23" s="1" t="s">
        <v>150</v>
      </c>
      <c r="F23" s="1" t="s">
        <v>541</v>
      </c>
      <c r="G23" s="1">
        <v>1880</v>
      </c>
      <c r="H23" s="1" t="s">
        <v>587</v>
      </c>
      <c r="I23" s="1" t="s">
        <v>588</v>
      </c>
    </row>
    <row r="24" spans="2:9" ht="14.25" customHeight="1" x14ac:dyDescent="0.25">
      <c r="B24" s="13" t="s">
        <v>590</v>
      </c>
      <c r="C24" s="6" t="s">
        <v>592</v>
      </c>
      <c r="D24" s="13" t="s">
        <v>153</v>
      </c>
      <c r="E24" s="1" t="s">
        <v>150</v>
      </c>
      <c r="F24" s="1" t="s">
        <v>599</v>
      </c>
      <c r="I24" s="13" t="s">
        <v>602</v>
      </c>
    </row>
    <row r="25" spans="2:9" ht="14.25" customHeight="1" x14ac:dyDescent="0.2">
      <c r="C25" s="17" t="s">
        <v>604</v>
      </c>
      <c r="D25" s="1" t="s">
        <v>610</v>
      </c>
      <c r="E25" s="1" t="s">
        <v>150</v>
      </c>
      <c r="F25" s="1" t="s">
        <v>611</v>
      </c>
    </row>
    <row r="26" spans="2:9" ht="14.25" customHeight="1" x14ac:dyDescent="0.2">
      <c r="C26" s="17" t="s">
        <v>612</v>
      </c>
      <c r="D26" s="1" t="s">
        <v>610</v>
      </c>
      <c r="E26" s="1" t="s">
        <v>150</v>
      </c>
      <c r="F26" s="1" t="s">
        <v>614</v>
      </c>
    </row>
    <row r="27" spans="2:9" ht="14.25" customHeight="1" x14ac:dyDescent="0.2">
      <c r="C27" s="17" t="s">
        <v>615</v>
      </c>
      <c r="D27" s="1" t="s">
        <v>610</v>
      </c>
      <c r="E27" s="1" t="s">
        <v>617</v>
      </c>
      <c r="F27" s="1" t="s">
        <v>618</v>
      </c>
    </row>
  </sheetData>
  <hyperlinks>
    <hyperlink ref="C4" r:id="rId1" display="http://ansipra.npolar.no/english/Indexpages/Maps_theme.html"/>
    <hyperlink ref="C5" r:id="rId2" display="http://ansipra.npolar.no/english/Indexpages/Maps_Arctic .html"/>
    <hyperlink ref="C6" r:id="rId3" display="http://ansipra.npolar.no/image/Arctic05.jpg"/>
    <hyperlink ref="C7" r:id="rId4" display="http://ansipra.npolar.no/image/kart11.jpg"/>
    <hyperlink ref="C8" r:id="rId5" display="http://ansipra.npolar.no/image/kart13.jpg"/>
    <hyperlink ref="C9" r:id="rId6" display="http://ansipra.npolar.no/image/kart12.jpg"/>
    <hyperlink ref="C10" r:id="rId7" display="http://ansipra.npolar.no/image/kart14.jpg"/>
    <hyperlink ref="C11" r:id="rId8" display="http://ansipra.npolar.no/image/kart31.jpg"/>
    <hyperlink ref="C12" r:id="rId9" display="http://ansipra.npolar.no/image/kart32.jpg"/>
    <hyperlink ref="C13" r:id="rId10" display="http://ansipra.npolar.no/image/kart33.jpg"/>
    <hyperlink ref="C14" r:id="rId11" display="http://ansipra.npolar.no/image/kart34.jpg"/>
    <hyperlink ref="C15" r:id="rId12" display="http://ansipra.npolar.no/image/kart35.jpg"/>
    <hyperlink ref="C16" r:id="rId13" display="http://ansipra.npolar.no/image/kart36.jpg"/>
    <hyperlink ref="C17" r:id="rId14" display="http://ansipra.npolar.no/image/kart37.jpg"/>
    <hyperlink ref="C18" r:id="rId15" display="http://ansipra.npolar.no/image/Arctic02E.jpg"/>
    <hyperlink ref="C19" r:id="rId16" display="http://www.csipn.ru/publications/Peoples_.jpg"/>
    <hyperlink ref="C20" r:id="rId17" display="http://www.grida.no/graphicslib/detail/demography-of-indigenous-peoples-of-the-arctic-based-on-linguistic-groups_1188"/>
    <hyperlink ref="C21" r:id="rId18" display="http://www.grida.no/graphicslib/detail/demography-of-indigenous-peoples-of-the-arctic-based-on-linguistic-groups_12f2"/>
    <hyperlink ref="C22" r:id="rId19" display="http://www.grida.no/graphicslib/detail/russia-arctic-indigenous-population_13e5"/>
    <hyperlink ref="C23" r:id="rId20" display="http://www.inforain.org/maparchive/mAdtl.php?mbID=474"/>
    <hyperlink ref="C24" r:id="rId21"/>
    <hyperlink ref="C25" r:id="rId22"/>
    <hyperlink ref="C26" r:id="rId23"/>
    <hyperlink ref="C27" r:id="rId2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80" zoomScaleNormal="80" workbookViewId="0"/>
  </sheetViews>
  <sheetFormatPr defaultColWidth="14.42578125" defaultRowHeight="12.75" customHeight="1" x14ac:dyDescent="0.2"/>
  <cols>
    <col min="1" max="1" width="8.85546875" customWidth="1"/>
    <col min="2" max="2" width="25.85546875" customWidth="1"/>
    <col min="3" max="4" width="34.7109375" customWidth="1"/>
    <col min="5" max="5" width="50.7109375" customWidth="1"/>
    <col min="6" max="6" width="53" customWidth="1"/>
  </cols>
  <sheetData>
    <row r="1" spans="1:7" ht="14.25" customHeight="1" x14ac:dyDescent="0.25">
      <c r="A1" s="62"/>
      <c r="B1" s="62"/>
      <c r="C1" s="62"/>
      <c r="D1" s="62"/>
      <c r="E1" s="62"/>
      <c r="F1" s="62"/>
      <c r="G1" s="62"/>
    </row>
    <row r="2" spans="1:7" ht="14.25" customHeight="1" x14ac:dyDescent="0.25">
      <c r="A2" s="62"/>
      <c r="B2" s="67" t="s">
        <v>5</v>
      </c>
      <c r="C2" s="67" t="s">
        <v>116</v>
      </c>
      <c r="D2" s="67" t="s">
        <v>117</v>
      </c>
      <c r="E2" s="67" t="s">
        <v>118</v>
      </c>
      <c r="F2" s="67" t="s">
        <v>119</v>
      </c>
      <c r="G2" s="62"/>
    </row>
    <row r="3" spans="1:7" ht="14.25" customHeight="1" x14ac:dyDescent="0.25">
      <c r="A3" s="62"/>
      <c r="B3" s="68" t="str">
        <f>HYPERLINK("http://www.npolar.no/en/","http://www.npolar.no/en/")</f>
        <v>http://www.npolar.no/en/</v>
      </c>
      <c r="C3" s="56" t="s">
        <v>193</v>
      </c>
      <c r="D3" s="62"/>
      <c r="E3" s="62"/>
      <c r="F3" s="62"/>
      <c r="G3" s="62"/>
    </row>
    <row r="4" spans="1:7" ht="14.25" customHeight="1" x14ac:dyDescent="0.25">
      <c r="A4" s="62"/>
      <c r="B4" s="68" t="str">
        <f>HYPERLINK("http://ansipra.npolar.no/","http://ansipra.npolar.no/")</f>
        <v>http://ansipra.npolar.no/</v>
      </c>
      <c r="C4" s="56" t="s">
        <v>175</v>
      </c>
      <c r="D4" s="56" t="s">
        <v>206</v>
      </c>
      <c r="E4" s="56" t="s">
        <v>220</v>
      </c>
      <c r="F4" s="62"/>
      <c r="G4" s="62"/>
    </row>
    <row r="5" spans="1:7" ht="14.25" customHeight="1" x14ac:dyDescent="0.25">
      <c r="A5" s="62"/>
      <c r="B5" s="68" t="str">
        <f>HYPERLINK("http://social.un.org/index/IndigenousPeoples.aspx","http://social.un.org/index/IndigenousPeoples.aspx")</f>
        <v>http://social.un.org/index/IndigenousPeoples.aspx</v>
      </c>
      <c r="C5" s="56" t="s">
        <v>233</v>
      </c>
      <c r="D5" s="62"/>
      <c r="E5" s="62"/>
      <c r="F5" s="62"/>
      <c r="G5" s="62"/>
    </row>
    <row r="6" spans="1:7" ht="14.25" customHeight="1" x14ac:dyDescent="0.25">
      <c r="A6" s="62"/>
      <c r="B6" s="68" t="str">
        <f>HYPERLINK("http://www.yunet-magadan.ru/index.php?option=com_content&amp;view=frontpage&amp;Itemid=1","http://www.yunet-magadan.ru/index.php?option=com_content&amp;view=frontpage&amp;Itemid=1")</f>
        <v>http://www.yunet-magadan.ru/index.php?option=com_content&amp;view=frontpage&amp;Itemid=1</v>
      </c>
      <c r="C6" s="56" t="s">
        <v>244</v>
      </c>
      <c r="D6" s="62"/>
      <c r="E6" s="62"/>
      <c r="F6" s="62"/>
      <c r="G6" s="62"/>
    </row>
    <row r="7" spans="1:7" ht="14.25" customHeight="1" x14ac:dyDescent="0.25">
      <c r="A7" s="62"/>
      <c r="B7" s="68" t="str">
        <f>HYPERLINK("http://www.csipn.ru/","http://www.csipn.ru/")</f>
        <v>http://www.csipn.ru/</v>
      </c>
      <c r="C7" s="56" t="s">
        <v>253</v>
      </c>
      <c r="D7" s="62"/>
      <c r="E7" s="62"/>
      <c r="F7" s="62"/>
      <c r="G7" s="62"/>
    </row>
    <row r="8" spans="1:7" ht="14.25" customHeight="1" x14ac:dyDescent="0.25">
      <c r="A8" s="62"/>
      <c r="B8" s="68" t="str">
        <f>HYPERLINK("http://www.emaproject.com/","http://www.emaproject.com/")</f>
        <v>http://www.emaproject.com/</v>
      </c>
      <c r="C8" s="56" t="s">
        <v>264</v>
      </c>
      <c r="D8" s="62"/>
      <c r="E8" s="62"/>
      <c r="F8" s="56" t="s">
        <v>271</v>
      </c>
      <c r="G8" s="62"/>
    </row>
    <row r="9" spans="1:7" ht="14.25" customHeight="1" x14ac:dyDescent="0.25">
      <c r="A9" s="62"/>
      <c r="B9" s="68" t="str">
        <f>HYPERLINK("http://правительство.янао.рф/","http://xn--80aealotwbjpid2k.xn--80aze9d.xn--p1ai/")</f>
        <v>http://xn--80aealotwbjpid2k.xn--80aze9d.xn--p1ai/</v>
      </c>
      <c r="C9" s="56" t="s">
        <v>277</v>
      </c>
      <c r="D9" s="62"/>
      <c r="E9" s="62"/>
      <c r="F9" s="56" t="s">
        <v>278</v>
      </c>
      <c r="G9" s="62"/>
    </row>
    <row r="10" spans="1:7" ht="14.25" customHeight="1" x14ac:dyDescent="0.25">
      <c r="A10" s="62"/>
      <c r="B10" s="62"/>
      <c r="C10" s="62"/>
      <c r="D10" s="62"/>
      <c r="E10" s="62"/>
      <c r="F10" s="62"/>
      <c r="G10" s="62"/>
    </row>
    <row r="11" spans="1:7" ht="14.25" customHeight="1" x14ac:dyDescent="0.25">
      <c r="A11" s="62"/>
      <c r="B11" s="68" t="str">
        <f>HYPERLINK("http://www.beac.st/?DeptID=8852","http://www.beac.st/?DeptID=8852")</f>
        <v>http://www.beac.st/?DeptID=8852</v>
      </c>
      <c r="C11" s="56" t="s">
        <v>282</v>
      </c>
      <c r="D11" s="62"/>
      <c r="E11" s="62"/>
      <c r="F11" s="62"/>
      <c r="G11" s="62"/>
    </row>
    <row r="12" spans="1:7" ht="14.25" customHeight="1" x14ac:dyDescent="0.25">
      <c r="A12" s="62"/>
      <c r="B12" s="68" t="str">
        <f>HYPERLINK("http://www.raipon.net/","http://www.raipon.net/")</f>
        <v>http://www.raipon.net/</v>
      </c>
      <c r="C12" s="56" t="s">
        <v>284</v>
      </c>
      <c r="D12" s="62"/>
      <c r="E12" s="62"/>
      <c r="F12" s="62"/>
      <c r="G12" s="62"/>
    </row>
    <row r="13" spans="1:7" ht="14.25" customHeight="1" x14ac:dyDescent="0.25">
      <c r="A13" s="62"/>
      <c r="B13" s="68" t="str">
        <f>HYPERLINK("http://www.barentsindigenous.org/","http://www.barentsindigenous.org/")</f>
        <v>http://www.barentsindigenous.org/</v>
      </c>
      <c r="C13" s="56" t="s">
        <v>290</v>
      </c>
      <c r="D13" s="62"/>
      <c r="E13" s="62"/>
      <c r="F13" s="56" t="s">
        <v>291</v>
      </c>
      <c r="G13" s="62"/>
    </row>
    <row r="14" spans="1:7" ht="14.25" customHeight="1" x14ac:dyDescent="0.25">
      <c r="A14" s="62"/>
      <c r="B14" s="68" t="str">
        <f>HYPERLINK("http://www.suri.ee/","http://www.suri.ee/")</f>
        <v>http://www.suri.ee/</v>
      </c>
      <c r="C14" s="56" t="s">
        <v>294</v>
      </c>
      <c r="D14" s="62"/>
      <c r="E14" s="62"/>
      <c r="F14" s="62"/>
      <c r="G14" s="62"/>
    </row>
    <row r="15" spans="1:7" ht="14.25" customHeight="1" x14ac:dyDescent="0.25">
      <c r="A15" s="62"/>
      <c r="B15" s="68" t="str">
        <f>HYPERLINK("http://www.csipn.ru/en/","http://www.csipn.ru/en/")</f>
        <v>http://www.csipn.ru/en/</v>
      </c>
      <c r="C15" s="56" t="s">
        <v>299</v>
      </c>
      <c r="D15" s="62"/>
      <c r="E15" s="62"/>
      <c r="F15" s="62"/>
      <c r="G15" s="62"/>
    </row>
    <row r="16" spans="1:7" ht="14.25" customHeight="1" x14ac:dyDescent="0.25">
      <c r="A16" s="62"/>
      <c r="B16" s="68" t="str">
        <f>HYPERLINK("http://npolar.no/ansipra/","http://npolar.no/ansipra/")</f>
        <v>http://npolar.no/ansipra/</v>
      </c>
      <c r="C16" s="56" t="s">
        <v>310</v>
      </c>
      <c r="D16" s="62"/>
      <c r="E16" s="62"/>
      <c r="F16" s="56" t="s">
        <v>311</v>
      </c>
      <c r="G16" s="62"/>
    </row>
    <row r="17" spans="1:7" ht="14.25" customHeight="1" x14ac:dyDescent="0.25">
      <c r="A17" s="62"/>
      <c r="B17" s="68" t="str">
        <f>HYPERLINK("http://www.galdu.org/","http://www.galdu.org/")</f>
        <v>http://www.galdu.org/</v>
      </c>
      <c r="C17" s="56" t="s">
        <v>314</v>
      </c>
      <c r="D17" s="62"/>
      <c r="E17" s="62"/>
      <c r="F17" s="56" t="s">
        <v>316</v>
      </c>
      <c r="G17" s="62"/>
    </row>
    <row r="18" spans="1:7" ht="14.25" customHeight="1" x14ac:dyDescent="0.25">
      <c r="A18" s="62"/>
      <c r="B18" s="68" t="str">
        <f>HYPERLINK("http://uralistica.ning.com/","http://uralistica.ning.com/")</f>
        <v>http://uralistica.ning.com/</v>
      </c>
      <c r="C18" s="56" t="s">
        <v>324</v>
      </c>
      <c r="D18" s="62"/>
      <c r="E18" s="62"/>
      <c r="F18" s="56" t="s">
        <v>326</v>
      </c>
      <c r="G18" s="62"/>
    </row>
    <row r="19" spans="1:7" ht="14.25" customHeight="1" x14ac:dyDescent="0.25">
      <c r="A19" s="62"/>
      <c r="B19" s="68" t="str">
        <f>HYPERLINK("http://www.sami.uit.no/forum/indexen.html","http://www.sami.uit.no/forum/indexen.html")</f>
        <v>http://www.sami.uit.no/forum/indexen.html</v>
      </c>
      <c r="C19" s="56" t="s">
        <v>347</v>
      </c>
      <c r="D19" s="62"/>
      <c r="E19" s="62"/>
      <c r="F19" s="56" t="s">
        <v>348</v>
      </c>
      <c r="G19" s="62"/>
    </row>
    <row r="20" spans="1:7" ht="14.25" customHeight="1" x14ac:dyDescent="0.25">
      <c r="A20" s="62"/>
      <c r="B20" s="68" t="str">
        <f>HYPERLINK("http://www.raipon.org/yasavey","http://www.raipon.org/yasavey")</f>
        <v>http://www.raipon.org/yasavey</v>
      </c>
      <c r="C20" s="56" t="s">
        <v>353</v>
      </c>
      <c r="D20" s="62"/>
      <c r="E20" s="62"/>
      <c r="F20" s="56" t="s">
        <v>355</v>
      </c>
      <c r="G20" s="62"/>
    </row>
    <row r="21" spans="1:7" ht="12.75" customHeight="1" x14ac:dyDescent="0.25">
      <c r="A21" s="62"/>
      <c r="B21" s="62"/>
      <c r="C21" s="62"/>
      <c r="D21" s="62"/>
      <c r="E21" s="62"/>
      <c r="F21" s="62"/>
      <c r="G21" s="62"/>
    </row>
    <row r="22" spans="1:7" ht="12.75" customHeight="1" x14ac:dyDescent="0.25">
      <c r="A22" s="62"/>
      <c r="B22" s="62"/>
      <c r="C22" s="62"/>
      <c r="D22" s="62"/>
      <c r="E22" s="62"/>
      <c r="F22" s="62"/>
      <c r="G22" s="62"/>
    </row>
    <row r="23" spans="1:7" ht="12.75" customHeight="1" x14ac:dyDescent="0.25">
      <c r="A23" s="62"/>
      <c r="B23" s="62"/>
      <c r="C23" s="62"/>
      <c r="D23" s="62"/>
      <c r="E23" s="62"/>
      <c r="F23" s="62"/>
      <c r="G23" s="62"/>
    </row>
    <row r="24" spans="1:7" ht="12.75" customHeight="1" x14ac:dyDescent="0.25">
      <c r="A24" s="62"/>
      <c r="B24" s="62"/>
      <c r="C24" s="62"/>
      <c r="D24" s="62"/>
      <c r="E24" s="62"/>
      <c r="F24" s="62"/>
      <c r="G24" s="62"/>
    </row>
    <row r="25" spans="1:7" ht="12.75" customHeight="1" x14ac:dyDescent="0.25">
      <c r="A25" s="62"/>
      <c r="B25" s="62"/>
      <c r="C25" s="62"/>
      <c r="D25" s="62"/>
      <c r="E25" s="62"/>
      <c r="F25" s="62"/>
      <c r="G25" s="62"/>
    </row>
    <row r="26" spans="1:7" ht="12.75" customHeight="1" x14ac:dyDescent="0.25">
      <c r="A26" s="62"/>
      <c r="B26" s="62"/>
      <c r="C26" s="62"/>
      <c r="D26" s="62"/>
      <c r="E26" s="62"/>
      <c r="F26" s="62"/>
      <c r="G26" s="62"/>
    </row>
    <row r="27" spans="1:7" ht="12.75" customHeight="1" x14ac:dyDescent="0.25">
      <c r="A27" s="62"/>
      <c r="B27" s="62"/>
      <c r="C27" s="62"/>
      <c r="D27" s="62"/>
      <c r="E27" s="62"/>
      <c r="F27" s="62"/>
      <c r="G27" s="62"/>
    </row>
  </sheetData>
  <hyperlinks>
    <hyperlink ref="B3" r:id="rId1" display="http://www.npolar.no/en/"/>
    <hyperlink ref="B4" r:id="rId2" display="http://ansipra.npolar.no/"/>
    <hyperlink ref="B5" r:id="rId3" display="http://social.un.org/index/IndigenousPeoples.aspx"/>
    <hyperlink ref="B6" r:id="rId4" display="http://www.yunet-magadan.ru/index.php?option=com_content&amp;view=frontpage&amp;Itemid=1"/>
    <hyperlink ref="B7" r:id="rId5" display="http://www.csipn.ru/"/>
    <hyperlink ref="B8" r:id="rId6" display="http://www.emaproject.com/"/>
    <hyperlink ref="B9" r:id="rId7" display="http://правительство.янао.рф/"/>
    <hyperlink ref="B11" r:id="rId8" display="http://www.beac.st/?DeptID=8852"/>
    <hyperlink ref="B12" r:id="rId9" display="http://www.raipon.net/"/>
    <hyperlink ref="B13" r:id="rId10" display="http://www.barentsindigenous.org/"/>
    <hyperlink ref="B14" r:id="rId11" display="http://www.suri.ee/"/>
    <hyperlink ref="B15" r:id="rId12" display="http://www.csipn.ru/en/"/>
    <hyperlink ref="B16" r:id="rId13" display="http://npolar.no/ansipra/"/>
    <hyperlink ref="B17" r:id="rId14" display="http://www.galdu.org/"/>
    <hyperlink ref="B18" r:id="rId15" display="http://uralistica.ning.com/"/>
    <hyperlink ref="B19" r:id="rId16" display="http://www.sami.uit.no/forum/indexen.html"/>
    <hyperlink ref="B20" r:id="rId17" display="http://www.raipon.org/yasavey"/>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4"/>
  <sheetViews>
    <sheetView zoomScale="80" zoomScaleNormal="80" workbookViewId="0">
      <selection activeCell="H12" sqref="H12"/>
    </sheetView>
  </sheetViews>
  <sheetFormatPr defaultColWidth="14.42578125" defaultRowHeight="12.75" customHeight="1" x14ac:dyDescent="0.2"/>
  <cols>
    <col min="1" max="1" width="6.7109375" customWidth="1"/>
    <col min="2" max="3" width="12.42578125" customWidth="1"/>
    <col min="4" max="4" width="15.5703125" customWidth="1"/>
    <col min="5" max="6" width="12.42578125" customWidth="1"/>
    <col min="7" max="7" width="17.5703125" customWidth="1"/>
    <col min="8" max="8" width="34.140625" customWidth="1"/>
    <col min="9" max="9" width="22.7109375" customWidth="1"/>
    <col min="10" max="10" width="31.5703125" customWidth="1"/>
    <col min="11" max="11" width="38.7109375" customWidth="1"/>
    <col min="12" max="12" width="31.5703125" customWidth="1"/>
    <col min="13" max="13" width="22.7109375" customWidth="1"/>
    <col min="14" max="14" width="28.5703125" customWidth="1"/>
    <col min="15" max="15" width="31.5703125" customWidth="1"/>
    <col min="16" max="16" width="27.140625" customWidth="1"/>
    <col min="17" max="17" width="33.5703125" customWidth="1"/>
    <col min="18" max="18" width="43.5703125" customWidth="1"/>
    <col min="19" max="19" width="25" customWidth="1"/>
    <col min="20" max="20" width="12.42578125" customWidth="1"/>
  </cols>
  <sheetData>
    <row r="1" spans="1:20" ht="14.25" customHeight="1" x14ac:dyDescent="0.25">
      <c r="A1" s="62"/>
      <c r="B1" s="62"/>
      <c r="C1" s="62"/>
      <c r="D1" s="62"/>
      <c r="E1" s="62"/>
      <c r="F1" s="62"/>
      <c r="G1" s="62"/>
      <c r="H1" s="62"/>
      <c r="I1" s="62"/>
      <c r="J1" s="62"/>
      <c r="K1" s="62"/>
      <c r="L1" s="62"/>
      <c r="M1" s="62"/>
      <c r="N1" s="62"/>
      <c r="O1" s="62"/>
      <c r="P1" s="62"/>
      <c r="Q1" s="62"/>
      <c r="R1" s="62"/>
      <c r="S1" s="62"/>
      <c r="T1" s="62"/>
    </row>
    <row r="2" spans="1:20" ht="28.5" customHeight="1" x14ac:dyDescent="0.25">
      <c r="A2" s="62"/>
      <c r="B2" s="64" t="s">
        <v>6</v>
      </c>
      <c r="C2" s="64" t="s">
        <v>71</v>
      </c>
      <c r="D2" s="64" t="s">
        <v>72</v>
      </c>
      <c r="E2" s="64" t="s">
        <v>73</v>
      </c>
      <c r="F2" s="64" t="s">
        <v>74</v>
      </c>
      <c r="G2" s="64" t="s">
        <v>75</v>
      </c>
      <c r="H2" s="64" t="s">
        <v>76</v>
      </c>
      <c r="I2" s="62"/>
      <c r="J2" s="64" t="s">
        <v>77</v>
      </c>
      <c r="K2" s="64" t="s">
        <v>78</v>
      </c>
      <c r="L2" s="64" t="s">
        <v>79</v>
      </c>
      <c r="M2" s="64" t="s">
        <v>80</v>
      </c>
      <c r="N2" s="64" t="s">
        <v>81</v>
      </c>
      <c r="O2" s="64" t="s">
        <v>82</v>
      </c>
      <c r="P2" s="64" t="s">
        <v>83</v>
      </c>
      <c r="Q2" s="64" t="s">
        <v>84</v>
      </c>
      <c r="R2" s="64" t="s">
        <v>85</v>
      </c>
      <c r="S2" s="64" t="s">
        <v>86</v>
      </c>
      <c r="T2" s="64" t="s">
        <v>87</v>
      </c>
    </row>
    <row r="3" spans="1:20" ht="14.25" customHeight="1" x14ac:dyDescent="0.25">
      <c r="A3" s="62"/>
      <c r="B3" s="58" t="s">
        <v>88</v>
      </c>
      <c r="C3" s="58" t="s">
        <v>90</v>
      </c>
      <c r="D3" s="62"/>
      <c r="E3" s="58" t="s">
        <v>91</v>
      </c>
      <c r="F3" s="58" t="s">
        <v>92</v>
      </c>
      <c r="G3" s="58" t="s">
        <v>93</v>
      </c>
      <c r="H3" s="58" t="s">
        <v>94</v>
      </c>
      <c r="I3" s="58" t="s">
        <v>95</v>
      </c>
      <c r="J3" s="58" t="s">
        <v>96</v>
      </c>
      <c r="K3" s="58" t="s">
        <v>97</v>
      </c>
      <c r="L3" s="62"/>
      <c r="M3" s="62"/>
      <c r="N3" s="62"/>
      <c r="O3" s="62"/>
      <c r="P3" s="65" t="str">
        <f>HYPERLINK("mailto:illaio@yandex.ru","illaio@yandex.ru ")</f>
        <v xml:space="preserve">illaio@yandex.ru </v>
      </c>
      <c r="Q3" s="62"/>
      <c r="R3" s="62"/>
      <c r="S3" s="62"/>
      <c r="T3" s="62"/>
    </row>
    <row r="4" spans="1:20" ht="14.25" customHeight="1" x14ac:dyDescent="0.25">
      <c r="A4" s="62"/>
      <c r="B4" s="58" t="s">
        <v>102</v>
      </c>
      <c r="C4" s="58" t="s">
        <v>103</v>
      </c>
      <c r="D4" s="62"/>
      <c r="E4" s="51" t="s">
        <v>104</v>
      </c>
      <c r="F4" s="51" t="s">
        <v>187</v>
      </c>
      <c r="G4" s="62"/>
      <c r="H4" s="58" t="s">
        <v>189</v>
      </c>
      <c r="I4" s="62"/>
      <c r="J4" s="58" t="s">
        <v>191</v>
      </c>
      <c r="K4" s="62"/>
      <c r="L4" s="62"/>
      <c r="M4" s="62"/>
      <c r="N4" s="62"/>
      <c r="O4" s="62"/>
      <c r="P4" s="62"/>
      <c r="Q4" s="62"/>
      <c r="R4" s="62"/>
      <c r="S4" s="62"/>
      <c r="T4" s="62"/>
    </row>
    <row r="5" spans="1:20" ht="43.5" customHeight="1" x14ac:dyDescent="0.25">
      <c r="A5" s="62"/>
      <c r="B5" s="58" t="s">
        <v>192</v>
      </c>
      <c r="C5" s="58" t="s">
        <v>194</v>
      </c>
      <c r="D5" s="62"/>
      <c r="E5" s="58" t="s">
        <v>195</v>
      </c>
      <c r="F5" s="58" t="s">
        <v>196</v>
      </c>
      <c r="G5" s="62"/>
      <c r="H5" s="62"/>
      <c r="I5" s="58" t="s">
        <v>197</v>
      </c>
      <c r="J5" s="58" t="s">
        <v>198</v>
      </c>
      <c r="K5" s="62"/>
      <c r="L5" s="62"/>
      <c r="M5" s="58" t="s">
        <v>199</v>
      </c>
      <c r="N5" s="62"/>
      <c r="O5" s="62"/>
      <c r="P5" s="58" t="s">
        <v>200</v>
      </c>
      <c r="Q5" s="62"/>
      <c r="R5" s="62"/>
      <c r="S5" s="62"/>
      <c r="T5" s="62"/>
    </row>
    <row r="6" spans="1:20" ht="43.5" customHeight="1" x14ac:dyDescent="0.25">
      <c r="A6" s="62"/>
      <c r="B6" s="58" t="s">
        <v>201</v>
      </c>
      <c r="C6" s="58" t="s">
        <v>202</v>
      </c>
      <c r="D6" s="62"/>
      <c r="E6" s="58" t="s">
        <v>203</v>
      </c>
      <c r="F6" s="58" t="s">
        <v>204</v>
      </c>
      <c r="G6" s="62"/>
      <c r="H6" s="58" t="s">
        <v>205</v>
      </c>
      <c r="I6" s="62"/>
      <c r="J6" s="62"/>
      <c r="K6" s="62"/>
      <c r="L6" s="62"/>
      <c r="M6" s="62"/>
      <c r="N6" s="62"/>
      <c r="O6" s="62"/>
      <c r="P6" s="62"/>
      <c r="Q6" s="62"/>
      <c r="R6" s="62"/>
      <c r="S6" s="62"/>
      <c r="T6" s="62"/>
    </row>
    <row r="7" spans="1:20" ht="28.5" customHeight="1" x14ac:dyDescent="0.25">
      <c r="A7" s="62"/>
      <c r="B7" s="58" t="s">
        <v>207</v>
      </c>
      <c r="C7" s="58" t="s">
        <v>226</v>
      </c>
      <c r="D7" s="62"/>
      <c r="E7" s="58" t="s">
        <v>228</v>
      </c>
      <c r="F7" s="58" t="s">
        <v>229</v>
      </c>
      <c r="G7" s="62"/>
      <c r="H7" s="58" t="s">
        <v>231</v>
      </c>
      <c r="I7" s="62"/>
      <c r="J7" s="58" t="s">
        <v>232</v>
      </c>
      <c r="K7" s="58" t="s">
        <v>235</v>
      </c>
      <c r="L7" s="62"/>
      <c r="M7" s="62"/>
      <c r="N7" s="62"/>
      <c r="O7" s="62"/>
      <c r="P7" s="62"/>
      <c r="Q7" s="65" t="str">
        <f>HYPERLINK("mailto:dmr.bkv@gmail.com","dmr.bkv@gmail.com ")</f>
        <v xml:space="preserve">dmr.bkv@gmail.com </v>
      </c>
      <c r="R7" s="62"/>
      <c r="S7" s="62"/>
      <c r="T7" s="62"/>
    </row>
    <row r="8" spans="1:20" ht="57.75" customHeight="1" x14ac:dyDescent="0.25">
      <c r="A8" s="62"/>
      <c r="B8" s="58" t="s">
        <v>257</v>
      </c>
      <c r="C8" s="58" t="s">
        <v>258</v>
      </c>
      <c r="D8" s="58" t="s">
        <v>259</v>
      </c>
      <c r="E8" s="58" t="s">
        <v>261</v>
      </c>
      <c r="F8" s="58" t="s">
        <v>262</v>
      </c>
      <c r="G8" s="62"/>
      <c r="H8" s="58" t="s">
        <v>265</v>
      </c>
      <c r="I8" s="58" t="s">
        <v>267</v>
      </c>
      <c r="J8" s="58" t="s">
        <v>269</v>
      </c>
      <c r="K8" s="58" t="s">
        <v>270</v>
      </c>
      <c r="L8" s="62"/>
      <c r="M8" s="62"/>
      <c r="N8" s="62"/>
      <c r="O8" s="62"/>
      <c r="P8" s="65" t="s">
        <v>273</v>
      </c>
      <c r="Q8" s="62"/>
      <c r="R8" s="58" t="s">
        <v>296</v>
      </c>
      <c r="S8" s="58" t="s">
        <v>297</v>
      </c>
      <c r="T8" s="62"/>
    </row>
    <row r="9" spans="1:20" ht="14.25" customHeight="1" x14ac:dyDescent="0.25">
      <c r="A9" s="62"/>
      <c r="B9" s="58" t="s">
        <v>298</v>
      </c>
      <c r="C9" s="58" t="s">
        <v>300</v>
      </c>
      <c r="D9" s="62"/>
      <c r="E9" s="58" t="s">
        <v>301</v>
      </c>
      <c r="F9" s="58" t="s">
        <v>302</v>
      </c>
      <c r="G9" s="62"/>
      <c r="H9" s="58" t="s">
        <v>304</v>
      </c>
      <c r="I9" s="62"/>
      <c r="J9" s="62"/>
      <c r="K9" s="58" t="s">
        <v>306</v>
      </c>
      <c r="L9" s="62"/>
      <c r="M9" s="62"/>
      <c r="N9" s="62"/>
      <c r="O9" s="62"/>
      <c r="P9" s="65" t="str">
        <f>HYPERLINK("mailto:ivan.blokov@greenpeace.org","ivan.blokov@greenpeace.org")</f>
        <v>ivan.blokov@greenpeace.org</v>
      </c>
      <c r="Q9" s="62"/>
      <c r="R9" s="62"/>
      <c r="S9" s="62"/>
      <c r="T9" s="62"/>
    </row>
    <row r="10" spans="1:20" ht="43.5" customHeight="1" x14ac:dyDescent="0.25">
      <c r="A10" s="62"/>
      <c r="B10" s="58" t="s">
        <v>313</v>
      </c>
      <c r="C10" s="58" t="s">
        <v>318</v>
      </c>
      <c r="D10" s="58" t="s">
        <v>320</v>
      </c>
      <c r="E10" s="51" t="s">
        <v>321</v>
      </c>
      <c r="F10" s="51" t="s">
        <v>322</v>
      </c>
      <c r="G10" s="51" t="s">
        <v>325</v>
      </c>
      <c r="H10" s="58" t="s">
        <v>327</v>
      </c>
      <c r="I10" s="58" t="s">
        <v>328</v>
      </c>
      <c r="J10" s="58" t="s">
        <v>330</v>
      </c>
      <c r="K10" s="62"/>
      <c r="L10" s="62"/>
      <c r="M10" s="62"/>
      <c r="N10" s="62"/>
      <c r="O10" s="62"/>
      <c r="P10" s="58" t="s">
        <v>331</v>
      </c>
      <c r="Q10" s="62"/>
      <c r="R10" s="62"/>
      <c r="S10" s="62"/>
      <c r="T10" s="62"/>
    </row>
    <row r="11" spans="1:20" ht="43.5" customHeight="1" x14ac:dyDescent="0.25">
      <c r="A11" s="62"/>
      <c r="B11" s="58" t="s">
        <v>339</v>
      </c>
      <c r="C11" s="58" t="s">
        <v>342</v>
      </c>
      <c r="D11" s="62"/>
      <c r="E11" s="58" t="s">
        <v>354</v>
      </c>
      <c r="F11" s="58" t="s">
        <v>356</v>
      </c>
      <c r="G11" s="62"/>
      <c r="H11" s="62"/>
      <c r="I11" s="62"/>
      <c r="J11" s="58" t="s">
        <v>357</v>
      </c>
      <c r="K11" s="62"/>
      <c r="L11" s="62"/>
      <c r="M11" s="62"/>
      <c r="N11" s="62"/>
      <c r="O11" s="62"/>
      <c r="P11" s="58" t="s">
        <v>362</v>
      </c>
      <c r="Q11" s="62"/>
      <c r="R11" s="62"/>
      <c r="S11" s="58" t="s">
        <v>364</v>
      </c>
      <c r="T11" s="62"/>
    </row>
    <row r="12" spans="1:20" ht="43.5" customHeight="1" x14ac:dyDescent="0.25">
      <c r="A12" s="62"/>
      <c r="B12" s="58" t="s">
        <v>366</v>
      </c>
      <c r="C12" s="58" t="s">
        <v>342</v>
      </c>
      <c r="D12" s="62"/>
      <c r="E12" s="58" t="s">
        <v>372</v>
      </c>
      <c r="F12" s="58" t="s">
        <v>356</v>
      </c>
      <c r="G12" s="62"/>
      <c r="H12" s="58" t="s">
        <v>373</v>
      </c>
      <c r="I12" s="62"/>
      <c r="J12" s="62"/>
      <c r="K12" s="58" t="s">
        <v>97</v>
      </c>
      <c r="L12" s="62"/>
      <c r="M12" s="62"/>
      <c r="N12" s="62"/>
      <c r="O12" s="62"/>
      <c r="P12" s="62"/>
      <c r="Q12" s="62"/>
      <c r="R12" s="62"/>
      <c r="S12" s="62"/>
      <c r="T12" s="62"/>
    </row>
    <row r="13" spans="1:20" ht="28.5" customHeight="1" x14ac:dyDescent="0.25">
      <c r="A13" s="62"/>
      <c r="B13" s="58" t="s">
        <v>376</v>
      </c>
      <c r="C13" s="58" t="s">
        <v>379</v>
      </c>
      <c r="D13" s="62"/>
      <c r="E13" s="58" t="s">
        <v>380</v>
      </c>
      <c r="F13" s="58" t="s">
        <v>381</v>
      </c>
      <c r="G13" s="58" t="s">
        <v>382</v>
      </c>
      <c r="H13" s="58" t="s">
        <v>383</v>
      </c>
      <c r="I13" s="62"/>
      <c r="J13" s="58" t="s">
        <v>384</v>
      </c>
      <c r="K13" s="58" t="s">
        <v>385</v>
      </c>
      <c r="L13" s="58" t="s">
        <v>386</v>
      </c>
      <c r="M13" s="62"/>
      <c r="N13" s="62"/>
      <c r="O13" s="62"/>
      <c r="P13" s="62"/>
      <c r="Q13" s="62"/>
      <c r="R13" s="62"/>
      <c r="S13" s="62"/>
      <c r="T13" s="62"/>
    </row>
    <row r="14" spans="1:20" ht="28.5" customHeight="1" x14ac:dyDescent="0.25">
      <c r="A14" s="62"/>
      <c r="B14" s="58" t="s">
        <v>387</v>
      </c>
      <c r="C14" s="58" t="s">
        <v>388</v>
      </c>
      <c r="D14" s="58" t="s">
        <v>389</v>
      </c>
      <c r="E14" s="62"/>
      <c r="F14" s="62"/>
      <c r="G14" s="62"/>
      <c r="H14" s="58" t="s">
        <v>390</v>
      </c>
      <c r="I14" s="62"/>
      <c r="J14" s="62"/>
      <c r="K14" s="58" t="s">
        <v>391</v>
      </c>
      <c r="L14" s="62"/>
      <c r="M14" s="62"/>
      <c r="N14" s="62"/>
      <c r="O14" s="62"/>
      <c r="P14" s="58" t="s">
        <v>392</v>
      </c>
      <c r="Q14" s="62"/>
      <c r="R14" s="62"/>
      <c r="S14" s="58" t="s">
        <v>393</v>
      </c>
      <c r="T14" s="62"/>
    </row>
    <row r="15" spans="1:20" ht="72" customHeight="1" x14ac:dyDescent="0.25">
      <c r="A15" s="62"/>
      <c r="B15" s="58" t="s">
        <v>394</v>
      </c>
      <c r="C15" s="58" t="s">
        <v>395</v>
      </c>
      <c r="D15" s="62"/>
      <c r="E15" s="58" t="s">
        <v>396</v>
      </c>
      <c r="F15" s="58" t="s">
        <v>398</v>
      </c>
      <c r="G15" s="62"/>
      <c r="H15" s="58" t="s">
        <v>401</v>
      </c>
      <c r="I15" s="58" t="s">
        <v>403</v>
      </c>
      <c r="J15" s="62"/>
      <c r="K15" s="58" t="s">
        <v>97</v>
      </c>
      <c r="L15" s="62"/>
      <c r="M15" s="58" t="s">
        <v>405</v>
      </c>
      <c r="N15" s="62"/>
      <c r="O15" s="58" t="s">
        <v>406</v>
      </c>
      <c r="P15" s="62"/>
      <c r="Q15" s="65" t="str">
        <f>HYPERLINK("mailto:galinadiatchkova@hotmail.com","galinadiatchkova@hotmail.com")</f>
        <v>galinadiatchkova@hotmail.com</v>
      </c>
      <c r="R15" s="58" t="s">
        <v>412</v>
      </c>
      <c r="S15" s="62"/>
      <c r="T15" s="62"/>
    </row>
    <row r="16" spans="1:20" ht="28.5" customHeight="1" x14ac:dyDescent="0.25">
      <c r="A16" s="62"/>
      <c r="B16" s="58" t="s">
        <v>413</v>
      </c>
      <c r="C16" s="58" t="s">
        <v>414</v>
      </c>
      <c r="D16" s="62"/>
      <c r="E16" s="58" t="s">
        <v>416</v>
      </c>
      <c r="F16" s="58" t="s">
        <v>430</v>
      </c>
      <c r="G16" s="62"/>
      <c r="H16" s="58" t="s">
        <v>433</v>
      </c>
      <c r="I16" s="62"/>
      <c r="J16" s="62"/>
      <c r="K16" s="62"/>
      <c r="L16" s="62"/>
      <c r="M16" s="62"/>
      <c r="N16" s="62"/>
      <c r="O16" s="62"/>
      <c r="P16" s="65" t="str">
        <f>HYPERLINK("mailto:kathryn.dovey@global-business-initiative.org","kathryn.dovey@global-business-initiative.org")</f>
        <v>kathryn.dovey@global-business-initiative.org</v>
      </c>
      <c r="Q16" s="62"/>
      <c r="R16" s="62"/>
      <c r="S16" s="62"/>
      <c r="T16" s="62"/>
    </row>
    <row r="17" spans="1:20" ht="28.5" customHeight="1" x14ac:dyDescent="0.25">
      <c r="A17" s="62"/>
      <c r="B17" s="58" t="s">
        <v>435</v>
      </c>
      <c r="C17" s="58" t="s">
        <v>436</v>
      </c>
      <c r="D17" s="62"/>
      <c r="E17" s="62"/>
      <c r="F17" s="62"/>
      <c r="G17" s="62"/>
      <c r="H17" s="58" t="s">
        <v>437</v>
      </c>
      <c r="I17" s="62"/>
      <c r="J17" s="58" t="s">
        <v>439</v>
      </c>
      <c r="K17" s="62"/>
      <c r="L17" s="62"/>
      <c r="M17" s="62"/>
      <c r="N17" s="62"/>
      <c r="O17" s="62"/>
      <c r="P17" s="58" t="s">
        <v>440</v>
      </c>
      <c r="Q17" s="62"/>
      <c r="R17" s="58" t="s">
        <v>441</v>
      </c>
      <c r="S17" s="62"/>
      <c r="T17" s="62"/>
    </row>
    <row r="18" spans="1:20" ht="28.5" customHeight="1" x14ac:dyDescent="0.25">
      <c r="A18" s="62"/>
      <c r="B18" s="58" t="s">
        <v>442</v>
      </c>
      <c r="C18" s="58" t="s">
        <v>443</v>
      </c>
      <c r="D18" s="58" t="s">
        <v>444</v>
      </c>
      <c r="E18" s="51" t="s">
        <v>445</v>
      </c>
      <c r="F18" s="51" t="s">
        <v>446</v>
      </c>
      <c r="G18" s="51" t="s">
        <v>447</v>
      </c>
      <c r="H18" s="58" t="s">
        <v>451</v>
      </c>
      <c r="I18" s="62"/>
      <c r="J18" s="58" t="s">
        <v>232</v>
      </c>
      <c r="K18" s="62"/>
      <c r="L18" s="62"/>
      <c r="M18" s="62"/>
      <c r="N18" s="62"/>
      <c r="O18" s="62"/>
      <c r="P18" s="62"/>
      <c r="Q18" s="65" t="str">
        <f>HYPERLINK("mailto:syrinda@yandex.ru","syrinda@yandex.ru ")</f>
        <v xml:space="preserve">syrinda@yandex.ru </v>
      </c>
      <c r="R18" s="62"/>
      <c r="S18" s="62"/>
      <c r="T18" s="62"/>
    </row>
    <row r="19" spans="1:20" ht="28.5" customHeight="1" x14ac:dyDescent="0.25">
      <c r="A19" s="62"/>
      <c r="B19" s="66" t="s">
        <v>456</v>
      </c>
      <c r="C19" s="58" t="s">
        <v>474</v>
      </c>
      <c r="D19" s="62"/>
      <c r="E19" s="58" t="s">
        <v>476</v>
      </c>
      <c r="F19" s="58" t="s">
        <v>477</v>
      </c>
      <c r="G19" s="62"/>
      <c r="H19" s="58" t="s">
        <v>478</v>
      </c>
      <c r="I19" s="62"/>
      <c r="J19" s="58" t="s">
        <v>479</v>
      </c>
      <c r="K19" s="62"/>
      <c r="L19" s="62"/>
      <c r="M19" s="62"/>
      <c r="N19" s="62"/>
      <c r="O19" s="62"/>
      <c r="P19" s="65" t="str">
        <f>HYPERLINK("mailto:erik.grant@arcticpeoples.org","erik.grant@arcticpeoples.org")</f>
        <v>erik.grant@arcticpeoples.org</v>
      </c>
      <c r="Q19" s="62"/>
      <c r="R19" s="62"/>
      <c r="S19" s="62"/>
      <c r="T19" s="62"/>
    </row>
    <row r="20" spans="1:20" ht="57.75" customHeight="1" x14ac:dyDescent="0.25">
      <c r="A20" s="62"/>
      <c r="B20" s="58" t="s">
        <v>488</v>
      </c>
      <c r="C20" s="58" t="s">
        <v>491</v>
      </c>
      <c r="D20" s="62"/>
      <c r="E20" s="58" t="s">
        <v>494</v>
      </c>
      <c r="F20" s="58" t="s">
        <v>497</v>
      </c>
      <c r="G20" s="58" t="s">
        <v>499</v>
      </c>
      <c r="H20" s="58" t="s">
        <v>503</v>
      </c>
      <c r="I20" s="62"/>
      <c r="J20" s="58" t="s">
        <v>505</v>
      </c>
      <c r="K20" s="62"/>
      <c r="L20" s="62"/>
      <c r="M20" s="62"/>
      <c r="N20" s="62"/>
      <c r="O20" s="62"/>
      <c r="P20" s="58" t="s">
        <v>508</v>
      </c>
      <c r="Q20" s="62"/>
      <c r="R20" s="62"/>
      <c r="S20" s="62"/>
      <c r="T20" s="62"/>
    </row>
    <row r="21" spans="1:20" ht="28.5" customHeight="1" x14ac:dyDescent="0.25">
      <c r="A21" s="62"/>
      <c r="B21" s="58" t="s">
        <v>511</v>
      </c>
      <c r="C21" s="58" t="s">
        <v>514</v>
      </c>
      <c r="D21" s="58" t="s">
        <v>522</v>
      </c>
      <c r="E21" s="62"/>
      <c r="F21" s="62"/>
      <c r="G21" s="62"/>
      <c r="H21" s="58" t="s">
        <v>524</v>
      </c>
      <c r="I21" s="58" t="s">
        <v>525</v>
      </c>
      <c r="J21" s="58" t="s">
        <v>526</v>
      </c>
      <c r="K21" s="62"/>
      <c r="L21" s="62"/>
      <c r="M21" s="62"/>
      <c r="N21" s="62"/>
      <c r="O21" s="62"/>
      <c r="P21" s="65" t="str">
        <f>HYPERLINK("mailto:kathrine.johnsen@grida.no","kathrine.johnsen@grida.no")</f>
        <v>kathrine.johnsen@grida.no</v>
      </c>
      <c r="Q21" s="62"/>
      <c r="R21" s="62"/>
      <c r="S21" s="58" t="s">
        <v>533</v>
      </c>
      <c r="T21" s="62"/>
    </row>
    <row r="22" spans="1:20" ht="72" customHeight="1" x14ac:dyDescent="0.25">
      <c r="A22" s="62"/>
      <c r="B22" s="58" t="s">
        <v>535</v>
      </c>
      <c r="C22" s="58" t="s">
        <v>537</v>
      </c>
      <c r="D22" s="62"/>
      <c r="E22" s="62"/>
      <c r="F22" s="62"/>
      <c r="G22" s="62"/>
      <c r="H22" s="58" t="s">
        <v>538</v>
      </c>
      <c r="I22" s="58" t="s">
        <v>539</v>
      </c>
      <c r="J22" s="58" t="s">
        <v>542</v>
      </c>
      <c r="K22" s="62"/>
      <c r="L22" s="62"/>
      <c r="M22" s="62"/>
      <c r="N22" s="62"/>
      <c r="O22" s="62"/>
      <c r="P22" s="65" t="str">
        <f>HYPERLINK("mailto:a.king@abdn.ac.uk","a.king@abdn.ac.uk")</f>
        <v>a.king@abdn.ac.uk</v>
      </c>
      <c r="Q22" s="62"/>
      <c r="R22" s="58" t="s">
        <v>544</v>
      </c>
      <c r="S22" s="58" t="s">
        <v>546</v>
      </c>
      <c r="T22" s="62"/>
    </row>
    <row r="23" spans="1:20" ht="28.5" customHeight="1" x14ac:dyDescent="0.25">
      <c r="A23" s="62"/>
      <c r="B23" s="58" t="s">
        <v>550</v>
      </c>
      <c r="C23" s="58" t="s">
        <v>552</v>
      </c>
      <c r="D23" s="62"/>
      <c r="E23" s="58" t="s">
        <v>553</v>
      </c>
      <c r="F23" s="58" t="s">
        <v>555</v>
      </c>
      <c r="G23" s="58" t="s">
        <v>557</v>
      </c>
      <c r="H23" s="58" t="s">
        <v>560</v>
      </c>
      <c r="I23" s="62"/>
      <c r="J23" s="58" t="s">
        <v>563</v>
      </c>
      <c r="K23" s="62"/>
      <c r="L23" s="62"/>
      <c r="M23" s="62"/>
      <c r="N23" s="62"/>
      <c r="O23" s="62"/>
      <c r="P23" s="65" t="str">
        <f>HYPERLINK("mailto:AKnizhnikov@wwf.ru","AKnizhnikov@wwf.ru")</f>
        <v>AKnizhnikov@wwf.ru</v>
      </c>
      <c r="Q23" s="62"/>
      <c r="R23" s="62"/>
      <c r="S23" s="58" t="s">
        <v>566</v>
      </c>
      <c r="T23" s="62"/>
    </row>
    <row r="24" spans="1:20" ht="28.5" customHeight="1" x14ac:dyDescent="0.25">
      <c r="A24" s="62"/>
      <c r="B24" s="58" t="s">
        <v>568</v>
      </c>
      <c r="C24" s="58" t="s">
        <v>379</v>
      </c>
      <c r="D24" s="62"/>
      <c r="E24" s="58" t="s">
        <v>569</v>
      </c>
      <c r="F24" s="58" t="s">
        <v>381</v>
      </c>
      <c r="G24" s="58" t="s">
        <v>570</v>
      </c>
      <c r="H24" s="58" t="s">
        <v>572</v>
      </c>
      <c r="I24" s="62"/>
      <c r="J24" s="58" t="s">
        <v>574</v>
      </c>
      <c r="K24" s="62"/>
      <c r="L24" s="62"/>
      <c r="M24" s="62"/>
      <c r="N24" s="62"/>
      <c r="O24" s="62"/>
      <c r="P24" s="65" t="str">
        <f>HYPERLINK("mailto:Vladimir.Kryazhkov@ksrf.ru","Vladimir.Kryazhkov@ksrf.ru ")</f>
        <v xml:space="preserve">Vladimir.Kryazhkov@ksrf.ru </v>
      </c>
      <c r="Q24" s="62"/>
      <c r="R24" s="62"/>
      <c r="S24" s="62"/>
      <c r="T24" s="62"/>
    </row>
    <row r="25" spans="1:20" ht="43.5" customHeight="1" x14ac:dyDescent="0.25">
      <c r="A25" s="62"/>
      <c r="B25" s="58" t="s">
        <v>583</v>
      </c>
      <c r="C25" s="58" t="s">
        <v>586</v>
      </c>
      <c r="D25" s="58" t="s">
        <v>595</v>
      </c>
      <c r="E25" s="58" t="s">
        <v>596</v>
      </c>
      <c r="F25" s="58" t="s">
        <v>598</v>
      </c>
      <c r="G25" s="62"/>
      <c r="H25" s="58" t="s">
        <v>600</v>
      </c>
      <c r="I25" s="58" t="s">
        <v>624</v>
      </c>
      <c r="J25" s="58" t="s">
        <v>625</v>
      </c>
      <c r="K25" s="62"/>
      <c r="L25" s="62"/>
      <c r="M25" s="62"/>
      <c r="N25" s="62"/>
      <c r="O25" s="62"/>
      <c r="P25" s="58" t="s">
        <v>626</v>
      </c>
      <c r="Q25" s="62"/>
      <c r="R25" s="62"/>
      <c r="S25" s="58" t="s">
        <v>627</v>
      </c>
      <c r="T25" s="62"/>
    </row>
    <row r="26" spans="1:20" ht="28.5" customHeight="1" x14ac:dyDescent="0.25">
      <c r="A26" s="62"/>
      <c r="B26" s="58" t="s">
        <v>628</v>
      </c>
      <c r="C26" s="58" t="s">
        <v>643</v>
      </c>
      <c r="D26" s="62"/>
      <c r="E26" s="58" t="s">
        <v>658</v>
      </c>
      <c r="F26" s="58" t="s">
        <v>555</v>
      </c>
      <c r="G26" s="58" t="s">
        <v>661</v>
      </c>
      <c r="H26" s="58" t="s">
        <v>231</v>
      </c>
      <c r="I26" s="62"/>
      <c r="J26" s="58" t="s">
        <v>232</v>
      </c>
      <c r="K26" s="58" t="s">
        <v>235</v>
      </c>
      <c r="L26" s="62"/>
      <c r="M26" s="62"/>
      <c r="N26" s="62"/>
      <c r="O26" s="62"/>
      <c r="P26" s="65" t="str">
        <f>HYPERLINK("mailto:limanzo@raipon.info","limanzo@raipon.info ")</f>
        <v xml:space="preserve">limanzo@raipon.info </v>
      </c>
      <c r="Q26" s="62"/>
      <c r="R26" s="62"/>
      <c r="S26" s="62"/>
      <c r="T26" s="62"/>
    </row>
    <row r="27" spans="1:20" ht="43.5" customHeight="1" x14ac:dyDescent="0.25">
      <c r="A27" s="62"/>
      <c r="B27" s="58" t="s">
        <v>684</v>
      </c>
      <c r="C27" s="58" t="s">
        <v>685</v>
      </c>
      <c r="D27" s="62"/>
      <c r="E27" s="58" t="s">
        <v>687</v>
      </c>
      <c r="F27" s="58" t="s">
        <v>688</v>
      </c>
      <c r="G27" s="58" t="s">
        <v>690</v>
      </c>
      <c r="H27" s="58" t="s">
        <v>94</v>
      </c>
      <c r="I27" s="58" t="s">
        <v>694</v>
      </c>
      <c r="J27" s="58" t="s">
        <v>696</v>
      </c>
      <c r="K27" s="58" t="s">
        <v>97</v>
      </c>
      <c r="L27" s="62"/>
      <c r="M27" s="62"/>
      <c r="N27" s="62"/>
      <c r="O27" s="62"/>
      <c r="P27" s="62"/>
      <c r="Q27" s="62"/>
      <c r="R27" s="62"/>
      <c r="S27" s="62"/>
      <c r="T27" s="62"/>
    </row>
    <row r="28" spans="1:20" ht="28.5" customHeight="1" x14ac:dyDescent="0.25">
      <c r="A28" s="62"/>
      <c r="B28" s="58" t="s">
        <v>698</v>
      </c>
      <c r="C28" s="58" t="s">
        <v>90</v>
      </c>
      <c r="D28" s="62"/>
      <c r="E28" s="58" t="s">
        <v>699</v>
      </c>
      <c r="F28" s="58" t="s">
        <v>700</v>
      </c>
      <c r="G28" s="58" t="s">
        <v>701</v>
      </c>
      <c r="H28" s="58" t="s">
        <v>231</v>
      </c>
      <c r="I28" s="62"/>
      <c r="J28" s="58" t="s">
        <v>703</v>
      </c>
      <c r="K28" s="58" t="s">
        <v>235</v>
      </c>
      <c r="L28" s="62"/>
      <c r="M28" s="62"/>
      <c r="N28" s="62"/>
      <c r="O28" s="62"/>
      <c r="P28" s="65" t="str">
        <f>HYPERLINK("mailto:murkre@aha.ru","murkre@aha.ru ")</f>
        <v xml:space="preserve">murkre@aha.ru </v>
      </c>
      <c r="Q28" s="62"/>
      <c r="R28" s="62"/>
      <c r="S28" s="62"/>
      <c r="T28" s="62"/>
    </row>
    <row r="29" spans="1:20" ht="28.5" customHeight="1" x14ac:dyDescent="0.25">
      <c r="A29" s="62"/>
      <c r="B29" s="58" t="s">
        <v>711</v>
      </c>
      <c r="C29" s="58" t="s">
        <v>712</v>
      </c>
      <c r="D29" s="62"/>
      <c r="E29" s="58" t="s">
        <v>714</v>
      </c>
      <c r="F29" s="58" t="s">
        <v>715</v>
      </c>
      <c r="G29" s="58" t="s">
        <v>716</v>
      </c>
      <c r="H29" s="58" t="s">
        <v>717</v>
      </c>
      <c r="I29" s="62"/>
      <c r="J29" s="58" t="s">
        <v>719</v>
      </c>
      <c r="K29" s="62"/>
      <c r="L29" s="62"/>
      <c r="M29" s="62"/>
      <c r="N29" s="62"/>
      <c r="O29" s="62"/>
      <c r="P29" s="58" t="s">
        <v>720</v>
      </c>
      <c r="Q29" s="62"/>
      <c r="R29" s="62"/>
      <c r="S29" s="62"/>
      <c r="T29" s="62"/>
    </row>
    <row r="30" spans="1:20" ht="28.5" customHeight="1" x14ac:dyDescent="0.25">
      <c r="A30" s="62"/>
      <c r="B30" s="58" t="s">
        <v>722</v>
      </c>
      <c r="C30" s="58" t="s">
        <v>723</v>
      </c>
      <c r="D30" s="62"/>
      <c r="E30" s="62"/>
      <c r="F30" s="62"/>
      <c r="G30" s="62"/>
      <c r="H30" s="58" t="s">
        <v>725</v>
      </c>
      <c r="I30" s="62"/>
      <c r="J30" s="62"/>
      <c r="K30" s="62"/>
      <c r="L30" s="62"/>
      <c r="M30" s="62"/>
      <c r="N30" s="62"/>
      <c r="O30" s="62"/>
      <c r="P30" s="62"/>
      <c r="Q30" s="62"/>
      <c r="R30" s="62"/>
      <c r="S30" s="62"/>
      <c r="T30" s="62"/>
    </row>
    <row r="31" spans="1:20" ht="72" customHeight="1" x14ac:dyDescent="0.25">
      <c r="A31" s="62"/>
      <c r="B31" s="58" t="s">
        <v>727</v>
      </c>
      <c r="C31" s="58" t="s">
        <v>729</v>
      </c>
      <c r="D31" s="58" t="s">
        <v>736</v>
      </c>
      <c r="E31" s="58" t="s">
        <v>737</v>
      </c>
      <c r="F31" s="58" t="s">
        <v>497</v>
      </c>
      <c r="G31" s="58" t="s">
        <v>738</v>
      </c>
      <c r="H31" s="58" t="s">
        <v>739</v>
      </c>
      <c r="I31" s="58" t="s">
        <v>740</v>
      </c>
      <c r="J31" s="58" t="s">
        <v>741</v>
      </c>
      <c r="K31" s="62"/>
      <c r="L31" s="62"/>
      <c r="M31" s="58" t="s">
        <v>742</v>
      </c>
      <c r="N31" s="62"/>
      <c r="O31" s="62"/>
      <c r="P31" s="62"/>
      <c r="Q31" s="65" t="str">
        <f>HYPERLINK("mailto:nikiforov-andrei@mail.ru","nikiforov-andrei@mail.ru ")</f>
        <v xml:space="preserve">nikiforov-andrei@mail.ru </v>
      </c>
      <c r="R31" s="58" t="s">
        <v>745</v>
      </c>
      <c r="S31" s="58" t="s">
        <v>746</v>
      </c>
      <c r="T31" s="62"/>
    </row>
    <row r="32" spans="1:20" ht="57.75" customHeight="1" x14ac:dyDescent="0.25">
      <c r="A32" s="62"/>
      <c r="B32" s="58" t="s">
        <v>748</v>
      </c>
      <c r="C32" s="58" t="s">
        <v>491</v>
      </c>
      <c r="D32" s="62"/>
      <c r="E32" s="51" t="s">
        <v>737</v>
      </c>
      <c r="F32" s="51" t="s">
        <v>497</v>
      </c>
      <c r="G32" s="51" t="s">
        <v>738</v>
      </c>
      <c r="H32" s="58" t="s">
        <v>750</v>
      </c>
      <c r="I32" s="58" t="s">
        <v>740</v>
      </c>
      <c r="J32" s="62"/>
      <c r="K32" s="62"/>
      <c r="L32" s="62"/>
      <c r="M32" s="58" t="s">
        <v>717</v>
      </c>
      <c r="N32" s="62"/>
      <c r="O32" s="62"/>
      <c r="P32" s="65" t="str">
        <f>HYPERLINK("mailto:nikiforov-andrei@mail.ru","nikiforov-andrei@mail.ru ")</f>
        <v xml:space="preserve">nikiforov-andrei@mail.ru </v>
      </c>
      <c r="Q32" s="62"/>
      <c r="R32" s="62"/>
      <c r="S32" s="62"/>
      <c r="T32" s="62"/>
    </row>
    <row r="33" spans="1:20" ht="28.5" customHeight="1" x14ac:dyDescent="0.25">
      <c r="A33" s="62"/>
      <c r="B33" s="58" t="s">
        <v>751</v>
      </c>
      <c r="C33" s="58" t="s">
        <v>313</v>
      </c>
      <c r="D33" s="58" t="s">
        <v>752</v>
      </c>
      <c r="E33" s="51" t="s">
        <v>753</v>
      </c>
      <c r="F33" s="51" t="s">
        <v>321</v>
      </c>
      <c r="G33" s="51" t="s">
        <v>754</v>
      </c>
      <c r="H33" s="58" t="s">
        <v>755</v>
      </c>
      <c r="I33" s="62"/>
      <c r="J33" s="58" t="s">
        <v>330</v>
      </c>
      <c r="K33" s="62"/>
      <c r="L33" s="62"/>
      <c r="M33" s="62"/>
      <c r="N33" s="62"/>
      <c r="O33" s="62"/>
      <c r="P33" s="65" t="str">
        <f>HYPERLINK("mailto:novorok@runature.ru","novorok@runature.ru")</f>
        <v>novorok@runature.ru</v>
      </c>
      <c r="Q33" s="62"/>
      <c r="R33" s="58" t="s">
        <v>757</v>
      </c>
      <c r="S33" s="58" t="s">
        <v>758</v>
      </c>
      <c r="T33" s="62"/>
    </row>
    <row r="34" spans="1:20" ht="43.5" customHeight="1" x14ac:dyDescent="0.25">
      <c r="A34" s="62"/>
      <c r="B34" s="66" t="s">
        <v>759</v>
      </c>
      <c r="C34" s="66" t="s">
        <v>760</v>
      </c>
      <c r="D34" s="66" t="s">
        <v>761</v>
      </c>
      <c r="E34" s="58" t="s">
        <v>762</v>
      </c>
      <c r="F34" s="58" t="s">
        <v>764</v>
      </c>
      <c r="G34" s="58" t="s">
        <v>765</v>
      </c>
      <c r="H34" s="58" t="s">
        <v>766</v>
      </c>
      <c r="I34" s="62"/>
      <c r="J34" s="58" t="s">
        <v>767</v>
      </c>
      <c r="K34" s="62"/>
      <c r="L34" s="62"/>
      <c r="M34" s="62"/>
      <c r="N34" s="62"/>
      <c r="O34" s="62"/>
      <c r="P34" s="65" t="str">
        <f>HYPERLINK("mailto:NoviuhovAV@admhmao.ru","NoviuhovAV@admhmao.ru ")</f>
        <v xml:space="preserve">NoviuhovAV@admhmao.ru </v>
      </c>
      <c r="Q34" s="62"/>
      <c r="R34" s="62"/>
      <c r="S34" s="62"/>
      <c r="T34" s="62"/>
    </row>
    <row r="35" spans="1:20" ht="43.5" customHeight="1" x14ac:dyDescent="0.25">
      <c r="A35" s="62"/>
      <c r="B35" s="58" t="s">
        <v>768</v>
      </c>
      <c r="C35" s="58" t="s">
        <v>537</v>
      </c>
      <c r="D35" s="62"/>
      <c r="E35" s="58" t="s">
        <v>769</v>
      </c>
      <c r="F35" s="58" t="s">
        <v>764</v>
      </c>
      <c r="G35" s="62"/>
      <c r="H35" s="58" t="s">
        <v>770</v>
      </c>
      <c r="I35" s="58" t="s">
        <v>771</v>
      </c>
      <c r="J35" s="58" t="s">
        <v>772</v>
      </c>
      <c r="K35" s="62"/>
      <c r="L35" s="62"/>
      <c r="M35" s="62"/>
      <c r="N35" s="62"/>
      <c r="O35" s="62"/>
      <c r="P35" s="62"/>
      <c r="Q35" s="62"/>
      <c r="R35" s="58" t="s">
        <v>773</v>
      </c>
      <c r="S35" s="62"/>
      <c r="T35" s="62"/>
    </row>
    <row r="36" spans="1:20" ht="57.75" customHeight="1" x14ac:dyDescent="0.25">
      <c r="A36" s="62"/>
      <c r="B36" s="58" t="s">
        <v>768</v>
      </c>
      <c r="C36" s="58" t="s">
        <v>774</v>
      </c>
      <c r="D36" s="62"/>
      <c r="E36" s="58" t="s">
        <v>769</v>
      </c>
      <c r="F36" s="58" t="s">
        <v>497</v>
      </c>
      <c r="G36" s="62"/>
      <c r="H36" s="58" t="s">
        <v>775</v>
      </c>
      <c r="I36" s="58" t="s">
        <v>776</v>
      </c>
      <c r="J36" s="62"/>
      <c r="K36" s="58" t="s">
        <v>777</v>
      </c>
      <c r="L36" s="62"/>
      <c r="M36" s="62"/>
      <c r="N36" s="62"/>
      <c r="O36" s="62"/>
      <c r="P36" s="65" t="str">
        <f>HYPERLINK("mailto:andrey.petrov@uni.edu","andrey.petrov@uni.edu")</f>
        <v>andrey.petrov@uni.edu</v>
      </c>
      <c r="Q36" s="62"/>
      <c r="R36" s="58" t="s">
        <v>778</v>
      </c>
      <c r="S36" s="62"/>
      <c r="T36" s="62"/>
    </row>
    <row r="37" spans="1:20" ht="14.25" customHeight="1" x14ac:dyDescent="0.25">
      <c r="A37" s="62"/>
      <c r="B37" s="58" t="s">
        <v>780</v>
      </c>
      <c r="C37" s="58" t="s">
        <v>781</v>
      </c>
      <c r="D37" s="62"/>
      <c r="E37" s="58" t="s">
        <v>782</v>
      </c>
      <c r="F37" s="58" t="s">
        <v>783</v>
      </c>
      <c r="G37" s="62"/>
      <c r="H37" s="58" t="s">
        <v>784</v>
      </c>
      <c r="I37" s="62"/>
      <c r="J37" s="62"/>
      <c r="K37" s="62"/>
      <c r="L37" s="62"/>
      <c r="M37" s="62"/>
      <c r="N37" s="62"/>
      <c r="O37" s="62"/>
      <c r="P37" s="62"/>
      <c r="Q37" s="58" t="s">
        <v>785</v>
      </c>
      <c r="R37" s="62"/>
      <c r="S37" s="62"/>
      <c r="T37" s="62"/>
    </row>
    <row r="38" spans="1:20" ht="86.25" customHeight="1" x14ac:dyDescent="0.25">
      <c r="A38" s="62"/>
      <c r="B38" s="58" t="s">
        <v>786</v>
      </c>
      <c r="C38" s="58" t="s">
        <v>787</v>
      </c>
      <c r="D38" s="62"/>
      <c r="E38" s="62"/>
      <c r="F38" s="62"/>
      <c r="G38" s="62"/>
      <c r="H38" s="58" t="s">
        <v>788</v>
      </c>
      <c r="I38" s="62"/>
      <c r="J38" s="58" t="s">
        <v>789</v>
      </c>
      <c r="K38" s="58" t="s">
        <v>790</v>
      </c>
      <c r="L38" s="51" t="s">
        <v>791</v>
      </c>
      <c r="M38" s="62"/>
      <c r="N38" s="62"/>
      <c r="O38" s="62"/>
      <c r="P38" s="65" t="str">
        <f>HYPERLINK("mailto:jr@iwgia.org","jr@iwgia.org")</f>
        <v>jr@iwgia.org</v>
      </c>
      <c r="Q38" s="65" t="str">
        <f>HYPERLINK("mailto:jorohr@gmail.com","jorohr@gmail.com")</f>
        <v>jorohr@gmail.com</v>
      </c>
      <c r="R38" s="58" t="s">
        <v>795</v>
      </c>
      <c r="S38" s="58" t="s">
        <v>796</v>
      </c>
      <c r="T38" s="58" t="s">
        <v>797</v>
      </c>
    </row>
    <row r="39" spans="1:20" ht="86.25" customHeight="1" x14ac:dyDescent="0.25">
      <c r="A39" s="62"/>
      <c r="B39" s="58" t="s">
        <v>798</v>
      </c>
      <c r="C39" s="58" t="s">
        <v>799</v>
      </c>
      <c r="D39" s="62"/>
      <c r="E39" s="62"/>
      <c r="F39" s="62"/>
      <c r="G39" s="62"/>
      <c r="H39" s="58" t="s">
        <v>800</v>
      </c>
      <c r="I39" s="62"/>
      <c r="J39" s="58" t="s">
        <v>801</v>
      </c>
      <c r="K39" s="58" t="s">
        <v>802</v>
      </c>
      <c r="L39" s="62"/>
      <c r="M39" s="62"/>
      <c r="N39" s="62"/>
      <c r="O39" s="62"/>
      <c r="P39" s="65" t="str">
        <f>HYPERLINK("mailto:ffpps@uaf.edu","ffpps@uaf.edu")</f>
        <v>ffpps@uaf.edu</v>
      </c>
      <c r="Q39" s="62"/>
      <c r="R39" s="58" t="s">
        <v>803</v>
      </c>
      <c r="S39" s="62"/>
      <c r="T39" s="62"/>
    </row>
    <row r="40" spans="1:20" ht="14.25" customHeight="1" x14ac:dyDescent="0.25">
      <c r="A40" s="62"/>
      <c r="B40" s="58" t="s">
        <v>804</v>
      </c>
      <c r="C40" s="58" t="s">
        <v>805</v>
      </c>
      <c r="D40" s="58" t="s">
        <v>806</v>
      </c>
      <c r="E40" s="62"/>
      <c r="F40" s="62"/>
      <c r="G40" s="62"/>
      <c r="H40" s="58" t="s">
        <v>808</v>
      </c>
      <c r="I40" s="62"/>
      <c r="J40" s="62"/>
      <c r="K40" s="58" t="s">
        <v>809</v>
      </c>
      <c r="L40" s="62"/>
      <c r="M40" s="62"/>
      <c r="N40" s="62"/>
      <c r="O40" s="62"/>
      <c r="P40" s="62"/>
      <c r="Q40" s="62"/>
      <c r="R40" s="62"/>
      <c r="S40" s="62"/>
      <c r="T40" s="62"/>
    </row>
    <row r="41" spans="1:20" ht="43.5" customHeight="1" x14ac:dyDescent="0.25">
      <c r="A41" s="62"/>
      <c r="B41" s="58" t="s">
        <v>810</v>
      </c>
      <c r="C41" s="58" t="s">
        <v>811</v>
      </c>
      <c r="D41" s="62"/>
      <c r="E41" s="58" t="s">
        <v>812</v>
      </c>
      <c r="F41" s="58" t="s">
        <v>813</v>
      </c>
      <c r="G41" s="62"/>
      <c r="H41" s="58" t="s">
        <v>814</v>
      </c>
      <c r="I41" s="62"/>
      <c r="J41" s="62"/>
      <c r="K41" s="62"/>
      <c r="L41" s="62"/>
      <c r="M41" s="62"/>
      <c r="N41" s="62"/>
      <c r="O41" s="62"/>
      <c r="P41" s="65" t="str">
        <f>HYPERLINK("mailto:lsimonova@rupto.ru","lsimonova@rupto.ru")</f>
        <v>lsimonova@rupto.ru</v>
      </c>
      <c r="Q41" s="62"/>
      <c r="R41" s="62"/>
      <c r="S41" s="62"/>
      <c r="T41" s="62"/>
    </row>
    <row r="42" spans="1:20" ht="14.25" customHeight="1" x14ac:dyDescent="0.25">
      <c r="A42" s="62"/>
      <c r="B42" s="58" t="s">
        <v>818</v>
      </c>
      <c r="C42" s="58" t="s">
        <v>712</v>
      </c>
      <c r="D42" s="62"/>
      <c r="E42" s="58" t="s">
        <v>819</v>
      </c>
      <c r="F42" s="58" t="s">
        <v>715</v>
      </c>
      <c r="G42" s="58" t="s">
        <v>820</v>
      </c>
      <c r="H42" s="58" t="s">
        <v>821</v>
      </c>
      <c r="I42" s="62"/>
      <c r="J42" s="58" t="s">
        <v>822</v>
      </c>
      <c r="K42" s="58" t="s">
        <v>97</v>
      </c>
      <c r="L42" s="62"/>
      <c r="M42" s="62"/>
      <c r="N42" s="62"/>
      <c r="O42" s="62"/>
      <c r="P42" s="62"/>
      <c r="Q42" s="65" t="str">
        <f>HYPERLINK("mailto:anna_sirina@hotmail.com","anna_sirina@hotmail.com ")</f>
        <v xml:space="preserve">anna_sirina@hotmail.com </v>
      </c>
      <c r="R42" s="62"/>
      <c r="S42" s="62"/>
      <c r="T42" s="62"/>
    </row>
    <row r="43" spans="1:20" ht="72" customHeight="1" x14ac:dyDescent="0.25">
      <c r="A43" s="62"/>
      <c r="B43" s="58" t="s">
        <v>823</v>
      </c>
      <c r="C43" s="58" t="s">
        <v>824</v>
      </c>
      <c r="D43" s="62"/>
      <c r="E43" s="58" t="s">
        <v>825</v>
      </c>
      <c r="F43" s="58" t="s">
        <v>827</v>
      </c>
      <c r="G43" s="62"/>
      <c r="H43" s="58" t="s">
        <v>828</v>
      </c>
      <c r="I43" s="58" t="s">
        <v>829</v>
      </c>
      <c r="J43" s="58" t="s">
        <v>830</v>
      </c>
      <c r="K43" s="62"/>
      <c r="L43" s="62"/>
      <c r="M43" s="62"/>
      <c r="N43" s="62"/>
      <c r="O43" s="62"/>
      <c r="P43" s="65" t="str">
        <f>HYPERLINK("mailto:fms36@cam.ac.uk","fms36@cam.ac.uk ")</f>
        <v xml:space="preserve">fms36@cam.ac.uk </v>
      </c>
      <c r="Q43" s="62"/>
      <c r="R43" s="58" t="s">
        <v>833</v>
      </c>
      <c r="S43" s="58" t="s">
        <v>834</v>
      </c>
      <c r="T43" s="62"/>
    </row>
    <row r="44" spans="1:20" ht="57.75" customHeight="1" x14ac:dyDescent="0.25">
      <c r="A44" s="62"/>
      <c r="B44" s="58" t="s">
        <v>835</v>
      </c>
      <c r="C44" s="58" t="s">
        <v>836</v>
      </c>
      <c r="D44" s="62"/>
      <c r="E44" s="58" t="s">
        <v>837</v>
      </c>
      <c r="F44" s="58" t="s">
        <v>838</v>
      </c>
      <c r="G44" s="62"/>
      <c r="H44" s="58" t="s">
        <v>839</v>
      </c>
      <c r="I44" s="62"/>
      <c r="J44" s="62"/>
      <c r="K44" s="62"/>
      <c r="L44" s="62"/>
      <c r="M44" s="62"/>
      <c r="N44" s="62"/>
      <c r="O44" s="62"/>
      <c r="P44" s="65" t="str">
        <f>HYPERLINK("mailto:anne.sudkamp@gmail.com","anne.sudkamp@gmail.com")</f>
        <v>anne.sudkamp@gmail.com</v>
      </c>
      <c r="Q44" s="62"/>
      <c r="R44" s="58" t="s">
        <v>840</v>
      </c>
      <c r="S44" s="58" t="s">
        <v>841</v>
      </c>
      <c r="T44" s="62"/>
    </row>
    <row r="45" spans="1:20" ht="14.25" customHeight="1" x14ac:dyDescent="0.25">
      <c r="A45" s="62"/>
      <c r="B45" s="62"/>
      <c r="C45" s="62"/>
      <c r="D45" s="62"/>
      <c r="E45" s="58" t="s">
        <v>842</v>
      </c>
      <c r="F45" s="58" t="s">
        <v>843</v>
      </c>
      <c r="G45" s="58" t="s">
        <v>754</v>
      </c>
      <c r="H45" s="62"/>
      <c r="I45" s="62"/>
      <c r="J45" s="62"/>
      <c r="K45" s="62"/>
      <c r="L45" s="62"/>
      <c r="M45" s="62"/>
      <c r="N45" s="62"/>
      <c r="O45" s="62"/>
      <c r="P45" s="62"/>
      <c r="Q45" s="62"/>
      <c r="R45" s="62"/>
      <c r="S45" s="62"/>
      <c r="T45" s="62"/>
    </row>
    <row r="46" spans="1:20" ht="28.5" customHeight="1" x14ac:dyDescent="0.25">
      <c r="A46" s="62"/>
      <c r="B46" s="58" t="s">
        <v>844</v>
      </c>
      <c r="C46" s="58" t="s">
        <v>845</v>
      </c>
      <c r="D46" s="62"/>
      <c r="E46" s="58" t="s">
        <v>842</v>
      </c>
      <c r="F46" s="58" t="s">
        <v>846</v>
      </c>
      <c r="G46" s="58" t="s">
        <v>754</v>
      </c>
      <c r="H46" s="58" t="s">
        <v>231</v>
      </c>
      <c r="I46" s="62"/>
      <c r="J46" s="58" t="s">
        <v>847</v>
      </c>
      <c r="K46" s="58" t="s">
        <v>235</v>
      </c>
      <c r="L46" s="62"/>
      <c r="M46" s="62"/>
      <c r="N46" s="62"/>
      <c r="O46" s="62"/>
      <c r="P46" s="65" t="str">
        <f>HYPERLINK("mailto:rodion@raipon.info","rodion@raipon.info")</f>
        <v>rodion@raipon.info</v>
      </c>
      <c r="Q46" s="62"/>
      <c r="R46" s="62"/>
      <c r="S46" s="62"/>
      <c r="T46" s="62"/>
    </row>
    <row r="47" spans="1:20" ht="14.25" customHeight="1" x14ac:dyDescent="0.25">
      <c r="A47" s="62"/>
      <c r="B47" s="62"/>
      <c r="C47" s="62"/>
      <c r="D47" s="62"/>
      <c r="E47" s="58" t="s">
        <v>850</v>
      </c>
      <c r="F47" s="58" t="s">
        <v>783</v>
      </c>
      <c r="G47" s="58" t="s">
        <v>851</v>
      </c>
      <c r="H47" s="62"/>
      <c r="I47" s="62"/>
      <c r="J47" s="62"/>
      <c r="K47" s="62"/>
      <c r="L47" s="62"/>
      <c r="M47" s="62"/>
      <c r="N47" s="62"/>
      <c r="O47" s="62"/>
      <c r="P47" s="62"/>
      <c r="Q47" s="62"/>
      <c r="R47" s="62"/>
      <c r="S47" s="62"/>
      <c r="T47" s="62"/>
    </row>
    <row r="48" spans="1:20" ht="28.5" customHeight="1" x14ac:dyDescent="0.25">
      <c r="A48" s="62"/>
      <c r="B48" s="58" t="s">
        <v>852</v>
      </c>
      <c r="C48" s="58" t="s">
        <v>854</v>
      </c>
      <c r="D48" s="62"/>
      <c r="E48" s="58" t="s">
        <v>856</v>
      </c>
      <c r="F48" s="58" t="s">
        <v>857</v>
      </c>
      <c r="G48" s="62"/>
      <c r="H48" s="58" t="s">
        <v>858</v>
      </c>
      <c r="I48" s="62"/>
      <c r="J48" s="58" t="s">
        <v>860</v>
      </c>
      <c r="K48" s="58" t="s">
        <v>861</v>
      </c>
      <c r="L48" s="62"/>
      <c r="M48" s="62"/>
      <c r="N48" s="62"/>
      <c r="O48" s="62"/>
      <c r="P48" s="58" t="s">
        <v>862</v>
      </c>
      <c r="Q48" s="62"/>
      <c r="R48" s="62"/>
      <c r="S48" s="62"/>
      <c r="T48" s="62"/>
    </row>
    <row r="49" spans="1:20" ht="28.5" customHeight="1" x14ac:dyDescent="0.25">
      <c r="A49" s="62"/>
      <c r="B49" s="58" t="s">
        <v>864</v>
      </c>
      <c r="C49" s="58" t="s">
        <v>866</v>
      </c>
      <c r="D49" s="62"/>
      <c r="E49" s="58" t="s">
        <v>867</v>
      </c>
      <c r="F49" s="58" t="s">
        <v>868</v>
      </c>
      <c r="G49" s="62"/>
      <c r="H49" s="58" t="s">
        <v>231</v>
      </c>
      <c r="I49" s="62"/>
      <c r="J49" s="58" t="s">
        <v>870</v>
      </c>
      <c r="K49" s="58" t="s">
        <v>235</v>
      </c>
      <c r="L49" s="62"/>
      <c r="M49" s="62"/>
      <c r="N49" s="62"/>
      <c r="O49" s="62"/>
      <c r="P49" s="65" t="str">
        <f>HYPERLINK("mailto:uelena@raipon.info","uelena@raipon.info ")</f>
        <v xml:space="preserve">uelena@raipon.info </v>
      </c>
      <c r="Q49" s="62"/>
      <c r="R49" s="62"/>
      <c r="S49" s="62"/>
      <c r="T49" s="62"/>
    </row>
    <row r="50" spans="1:20" ht="14.25" customHeight="1" x14ac:dyDescent="0.25">
      <c r="A50" s="62"/>
      <c r="B50" s="58" t="s">
        <v>874</v>
      </c>
      <c r="C50" s="58" t="s">
        <v>876</v>
      </c>
      <c r="D50" s="62"/>
      <c r="E50" s="62"/>
      <c r="F50" s="62"/>
      <c r="G50" s="62"/>
      <c r="H50" s="62"/>
      <c r="I50" s="62"/>
      <c r="J50" s="58" t="s">
        <v>822</v>
      </c>
      <c r="K50" s="62"/>
      <c r="L50" s="62"/>
      <c r="M50" s="62"/>
      <c r="N50" s="62"/>
      <c r="O50" s="62"/>
      <c r="P50" s="65" t="str">
        <f>HYPERLINK("mailto:j.vandesandt@gmail.com","j.vandesandt@gmail.com")</f>
        <v>j.vandesandt@gmail.com</v>
      </c>
      <c r="Q50" s="62"/>
      <c r="R50" s="62"/>
      <c r="S50" s="62"/>
      <c r="T50" s="62"/>
    </row>
    <row r="51" spans="1:20" ht="14.25" customHeight="1" x14ac:dyDescent="0.25">
      <c r="A51" s="62"/>
      <c r="B51" s="58" t="s">
        <v>878</v>
      </c>
      <c r="C51" s="58" t="s">
        <v>879</v>
      </c>
      <c r="D51" s="62"/>
      <c r="E51" s="62"/>
      <c r="F51" s="62"/>
      <c r="G51" s="62"/>
      <c r="H51" s="62"/>
      <c r="I51" s="62"/>
      <c r="J51" s="58" t="s">
        <v>880</v>
      </c>
      <c r="K51" s="62"/>
      <c r="L51" s="62"/>
      <c r="M51" s="62"/>
      <c r="N51" s="62"/>
      <c r="O51" s="62"/>
      <c r="P51" s="58" t="s">
        <v>881</v>
      </c>
      <c r="Q51" s="62"/>
      <c r="R51" s="62"/>
      <c r="S51" s="62"/>
      <c r="T51" s="62"/>
    </row>
    <row r="52" spans="1:20" ht="43.5" customHeight="1" x14ac:dyDescent="0.25">
      <c r="A52" s="62"/>
      <c r="B52" s="58" t="s">
        <v>882</v>
      </c>
      <c r="C52" s="58" t="s">
        <v>883</v>
      </c>
      <c r="D52" s="62"/>
      <c r="E52" s="58" t="s">
        <v>884</v>
      </c>
      <c r="F52" s="58" t="s">
        <v>885</v>
      </c>
      <c r="G52" s="62"/>
      <c r="H52" s="58" t="s">
        <v>401</v>
      </c>
      <c r="I52" s="62"/>
      <c r="J52" s="62"/>
      <c r="K52" s="58" t="s">
        <v>97</v>
      </c>
      <c r="L52" s="62"/>
      <c r="M52" s="62"/>
      <c r="N52" s="62"/>
      <c r="O52" s="62"/>
      <c r="P52" s="62"/>
      <c r="Q52" s="65" t="str">
        <f>HYPERLINK("mailto:tatiana.vlsv@gmail.com","tatiana.vlsv@gmail.com")</f>
        <v>tatiana.vlsv@gmail.com</v>
      </c>
      <c r="R52" s="58" t="s">
        <v>898</v>
      </c>
      <c r="S52" s="62"/>
      <c r="T52" s="62"/>
    </row>
    <row r="53" spans="1:20" ht="28.5" customHeight="1" x14ac:dyDescent="0.25">
      <c r="A53" s="62"/>
      <c r="B53" s="58" t="s">
        <v>901</v>
      </c>
      <c r="C53" s="58" t="s">
        <v>903</v>
      </c>
      <c r="D53" s="62"/>
      <c r="E53" s="58" t="s">
        <v>904</v>
      </c>
      <c r="F53" s="58" t="s">
        <v>906</v>
      </c>
      <c r="G53" s="62"/>
      <c r="H53" s="58" t="s">
        <v>907</v>
      </c>
      <c r="I53" s="62"/>
      <c r="J53" s="58" t="s">
        <v>925</v>
      </c>
      <c r="K53" s="62"/>
      <c r="L53" s="62"/>
      <c r="M53" s="62"/>
      <c r="N53" s="62"/>
      <c r="O53" s="62"/>
      <c r="P53" s="65" t="str">
        <f>HYPERLINK("mailto:ay@arcticpeoples.org","ay@arcticpeoples.org")</f>
        <v>ay@arcticpeoples.org</v>
      </c>
      <c r="Q53" s="62"/>
      <c r="R53" s="58" t="s">
        <v>936</v>
      </c>
      <c r="S53" s="62"/>
      <c r="T53" s="62"/>
    </row>
    <row r="54" spans="1:20" ht="28.5" customHeight="1" x14ac:dyDescent="0.25">
      <c r="A54" s="62"/>
      <c r="B54" s="58" t="s">
        <v>937</v>
      </c>
      <c r="C54" s="58" t="s">
        <v>938</v>
      </c>
      <c r="D54" s="62"/>
      <c r="E54" s="58" t="s">
        <v>939</v>
      </c>
      <c r="F54" s="58" t="s">
        <v>941</v>
      </c>
      <c r="G54" s="62"/>
      <c r="H54" s="58" t="s">
        <v>964</v>
      </c>
      <c r="I54" s="62"/>
      <c r="J54" s="58" t="s">
        <v>772</v>
      </c>
      <c r="K54" s="62"/>
      <c r="L54" s="62"/>
      <c r="M54" s="62"/>
      <c r="N54" s="62"/>
      <c r="O54" s="62"/>
      <c r="P54" s="58" t="s">
        <v>967</v>
      </c>
      <c r="Q54" s="62"/>
      <c r="R54" s="62"/>
      <c r="S54" s="62"/>
      <c r="T54" s="62"/>
    </row>
  </sheetData>
  <hyperlinks>
    <hyperlink ref="P3" r:id="rId1" display="mailto:illaio@yandex.ru"/>
    <hyperlink ref="Q7" r:id="rId2" display="mailto:dmr.bkv@gmail.com"/>
    <hyperlink ref="P9" r:id="rId3" display="mailto:ivan.blokov@greenpeace.org"/>
    <hyperlink ref="Q15" r:id="rId4" display="mailto:galinadiatchkova@hotmail.com"/>
    <hyperlink ref="P16" r:id="rId5" display="mailto:kathryn.dovey@global-business-initiative.org"/>
    <hyperlink ref="Q18" r:id="rId6" display="mailto:syrinda@yandex.ru"/>
    <hyperlink ref="P19" r:id="rId7" display="mailto:erik.grant@arcticpeoples.org"/>
    <hyperlink ref="P21" r:id="rId8" display="mailto:kathrine.johnsen@grida.no"/>
    <hyperlink ref="P22" r:id="rId9" display="mailto:a.king@abdn.ac.uk"/>
    <hyperlink ref="P23" r:id="rId10" display="mailto:AKnizhnikov@wwf.ru"/>
    <hyperlink ref="P24" r:id="rId11" display="mailto:Vladimir.Kryazhkov@ksrf.ru"/>
    <hyperlink ref="P26" r:id="rId12" display="mailto:limanzo@raipon.info"/>
    <hyperlink ref="P28" r:id="rId13" display="mailto:murkre@aha.ru"/>
    <hyperlink ref="Q31" r:id="rId14" display="mailto:nikiforov-andrei@mail.ru"/>
    <hyperlink ref="P32" r:id="rId15" display="mailto:nikiforov-andrei@mail.ru"/>
    <hyperlink ref="P33" r:id="rId16" display="mailto:novorok@runature.ru"/>
    <hyperlink ref="P34" r:id="rId17" display="mailto:NoviuhovAV@admhmao.ru"/>
    <hyperlink ref="P36" r:id="rId18" display="mailto:andrey.petrov@uni.edu"/>
    <hyperlink ref="P38" r:id="rId19" display="mailto:jr@iwgia.org"/>
    <hyperlink ref="Q38" r:id="rId20" display="mailto:jorohr@gmail.com"/>
    <hyperlink ref="P39" r:id="rId21" display="mailto:ffpps@uaf.edu"/>
    <hyperlink ref="P41" r:id="rId22" display="mailto:lsimonova@rupto.ru"/>
    <hyperlink ref="Q42" r:id="rId23" display="mailto:anna_sirina@hotmail.com"/>
    <hyperlink ref="P43" r:id="rId24" display="mailto:fms36@cam.ac.uk"/>
    <hyperlink ref="P44" r:id="rId25" display="mailto:anne.sudkamp@gmail.com"/>
    <hyperlink ref="P46" r:id="rId26" display="mailto:rodion@raipon.info"/>
    <hyperlink ref="P49" r:id="rId27" display="mailto:uelena@raipon.info"/>
    <hyperlink ref="P50" r:id="rId28" display="mailto:j.vandesandt@gmail.com"/>
    <hyperlink ref="Q52" r:id="rId29" display="mailto:tatiana.vlsv@gmail.com"/>
    <hyperlink ref="P53" r:id="rId30" display="mailto:ay@arcticpeoples.org"/>
  </hyperlinks>
  <pageMargins left="0.7" right="0.7" top="0.75" bottom="0.75" header="0.3" footer="0.3"/>
  <drawing r:id="rId31"/>
  <legacyDrawing r:id="rId3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0"/>
  <sheetViews>
    <sheetView zoomScale="80" zoomScaleNormal="80" workbookViewId="0">
      <pane xSplit="1" ySplit="2" topLeftCell="B3" activePane="bottomRight" state="frozen"/>
      <selection pane="topRight" activeCell="B1" sqref="B1"/>
      <selection pane="bottomLeft" activeCell="A3" sqref="A3"/>
      <selection pane="bottomRight" activeCell="C8" sqref="C8"/>
    </sheetView>
  </sheetViews>
  <sheetFormatPr defaultColWidth="14.42578125" defaultRowHeight="12.75" customHeight="1" x14ac:dyDescent="0.25"/>
  <cols>
    <col min="1" max="1" width="4.28515625" style="62" customWidth="1"/>
    <col min="2" max="2" width="37.5703125" style="62" customWidth="1"/>
    <col min="3" max="3" width="28.5703125" style="62" customWidth="1"/>
    <col min="4" max="4" width="30.140625" style="62" customWidth="1"/>
    <col min="5" max="5" width="14.7109375" style="62" customWidth="1"/>
    <col min="6" max="6" width="15.28515625" style="62" customWidth="1"/>
    <col min="7" max="7" width="55.140625" style="62" customWidth="1"/>
    <col min="8" max="8" width="55" style="62" customWidth="1"/>
    <col min="9" max="9" width="22.42578125" style="62" customWidth="1"/>
    <col min="10" max="10" width="12.42578125" style="62" customWidth="1"/>
    <col min="11" max="11" width="45.28515625" style="62" customWidth="1"/>
    <col min="12" max="14" width="10.140625" style="62" customWidth="1"/>
    <col min="15" max="15" width="12.42578125" style="62" customWidth="1"/>
    <col min="16" max="16" width="37.5703125" style="62" customWidth="1"/>
    <col min="17" max="17" width="38.28515625" style="62" customWidth="1"/>
    <col min="18" max="18" width="18.85546875" style="62" customWidth="1"/>
    <col min="19" max="19" width="29.5703125" style="62" customWidth="1"/>
    <col min="20" max="22" width="19.85546875" style="62" customWidth="1"/>
    <col min="23" max="23" width="22.28515625" style="62" customWidth="1"/>
    <col min="24" max="24" width="12.140625" style="62" customWidth="1"/>
    <col min="25" max="25" width="63.28515625" style="62" customWidth="1"/>
    <col min="26" max="16384" width="14.42578125" style="62"/>
  </cols>
  <sheetData>
    <row r="1" spans="2:25" ht="14.25" customHeight="1" x14ac:dyDescent="0.25"/>
    <row r="2" spans="2:25" ht="28.5" customHeight="1" x14ac:dyDescent="0.25">
      <c r="B2" s="42" t="s">
        <v>5</v>
      </c>
      <c r="C2" s="42" t="s">
        <v>61</v>
      </c>
      <c r="D2" s="43" t="s">
        <v>62</v>
      </c>
      <c r="E2" s="43" t="s">
        <v>11</v>
      </c>
      <c r="F2" s="43" t="s">
        <v>334</v>
      </c>
      <c r="G2" s="43" t="s">
        <v>335</v>
      </c>
      <c r="H2" s="43" t="s">
        <v>336</v>
      </c>
      <c r="I2" s="43" t="s">
        <v>337</v>
      </c>
      <c r="J2" s="43" t="s">
        <v>358</v>
      </c>
      <c r="K2" s="43" t="s">
        <v>359</v>
      </c>
      <c r="L2" s="44" t="s">
        <v>360</v>
      </c>
      <c r="M2" s="43" t="s">
        <v>368</v>
      </c>
      <c r="N2" s="43" t="s">
        <v>417</v>
      </c>
      <c r="O2" s="44" t="s">
        <v>418</v>
      </c>
      <c r="P2" s="43" t="s">
        <v>419</v>
      </c>
      <c r="Q2" s="43" t="s">
        <v>420</v>
      </c>
      <c r="R2" s="43" t="s">
        <v>421</v>
      </c>
      <c r="S2" s="43" t="s">
        <v>422</v>
      </c>
      <c r="T2" s="43" t="s">
        <v>423</v>
      </c>
      <c r="U2" s="43" t="s">
        <v>424</v>
      </c>
      <c r="V2" s="43" t="s">
        <v>425</v>
      </c>
      <c r="W2" s="43" t="s">
        <v>426</v>
      </c>
      <c r="X2" s="43" t="s">
        <v>429</v>
      </c>
      <c r="Y2" s="43" t="s">
        <v>135</v>
      </c>
    </row>
    <row r="3" spans="2:25" ht="28.5" customHeight="1" x14ac:dyDescent="0.25">
      <c r="B3" s="45" t="s">
        <v>432</v>
      </c>
      <c r="C3" s="46" t="s">
        <v>465</v>
      </c>
      <c r="E3" s="47">
        <v>2011</v>
      </c>
      <c r="F3" s="48">
        <v>41061</v>
      </c>
      <c r="G3" s="47" t="s">
        <v>531</v>
      </c>
      <c r="H3" s="47" t="s">
        <v>534</v>
      </c>
      <c r="J3" s="47" t="s">
        <v>536</v>
      </c>
    </row>
    <row r="4" spans="2:25" ht="57.75" customHeight="1" x14ac:dyDescent="0.25">
      <c r="B4" s="45" t="s">
        <v>540</v>
      </c>
      <c r="C4" s="46" t="s">
        <v>145</v>
      </c>
      <c r="D4" s="47" t="s">
        <v>548</v>
      </c>
      <c r="E4" s="47" t="s">
        <v>551</v>
      </c>
      <c r="F4" s="48">
        <v>41061</v>
      </c>
      <c r="G4" s="47" t="s">
        <v>558</v>
      </c>
      <c r="H4" s="47" t="s">
        <v>562</v>
      </c>
      <c r="J4" s="47" t="s">
        <v>564</v>
      </c>
      <c r="Y4" s="47" t="s">
        <v>565</v>
      </c>
    </row>
    <row r="5" spans="2:25" ht="28.5" customHeight="1" x14ac:dyDescent="0.25">
      <c r="B5" s="45" t="s">
        <v>567</v>
      </c>
      <c r="C5" s="46" t="s">
        <v>145</v>
      </c>
      <c r="D5" s="47" t="s">
        <v>548</v>
      </c>
      <c r="E5" s="47">
        <v>2007</v>
      </c>
      <c r="F5" s="48">
        <v>41061</v>
      </c>
      <c r="G5" s="47" t="s">
        <v>575</v>
      </c>
      <c r="H5" s="47" t="s">
        <v>578</v>
      </c>
      <c r="J5" s="47" t="s">
        <v>564</v>
      </c>
      <c r="S5" s="47" t="s">
        <v>580</v>
      </c>
    </row>
    <row r="6" spans="2:25" ht="28.5" customHeight="1" x14ac:dyDescent="0.25">
      <c r="B6" s="45" t="s">
        <v>585</v>
      </c>
      <c r="C6" s="46" t="s">
        <v>145</v>
      </c>
      <c r="D6" s="47" t="s">
        <v>548</v>
      </c>
      <c r="E6" s="47" t="s">
        <v>551</v>
      </c>
      <c r="F6" s="48">
        <v>41061</v>
      </c>
      <c r="G6" s="47" t="s">
        <v>589</v>
      </c>
      <c r="H6" s="47" t="s">
        <v>591</v>
      </c>
      <c r="J6" s="47" t="s">
        <v>564</v>
      </c>
      <c r="Y6" s="47" t="s">
        <v>593</v>
      </c>
    </row>
    <row r="7" spans="2:25" ht="14.25" customHeight="1" x14ac:dyDescent="0.25">
      <c r="B7" s="45" t="s">
        <v>594</v>
      </c>
      <c r="C7" s="46" t="s">
        <v>145</v>
      </c>
      <c r="D7" s="47" t="s">
        <v>597</v>
      </c>
      <c r="E7" s="47" t="s">
        <v>551</v>
      </c>
      <c r="F7" s="48">
        <v>41061</v>
      </c>
      <c r="G7" s="47" t="s">
        <v>603</v>
      </c>
      <c r="J7" s="47" t="s">
        <v>564</v>
      </c>
    </row>
    <row r="8" spans="2:25" ht="28.5" customHeight="1" x14ac:dyDescent="0.25">
      <c r="B8" s="45" t="s">
        <v>619</v>
      </c>
      <c r="C8" s="46" t="s">
        <v>145</v>
      </c>
      <c r="D8" s="47" t="s">
        <v>623</v>
      </c>
      <c r="E8" s="47" t="s">
        <v>551</v>
      </c>
      <c r="F8" s="48">
        <v>41061</v>
      </c>
      <c r="G8" s="47" t="s">
        <v>630</v>
      </c>
      <c r="H8" s="47" t="s">
        <v>633</v>
      </c>
      <c r="J8" s="47" t="s">
        <v>564</v>
      </c>
      <c r="S8" s="47" t="s">
        <v>636</v>
      </c>
      <c r="Y8" s="47" t="s">
        <v>682</v>
      </c>
    </row>
    <row r="9" spans="2:25" ht="28.5" customHeight="1" x14ac:dyDescent="0.25">
      <c r="B9" s="45" t="s">
        <v>686</v>
      </c>
      <c r="C9" s="46" t="s">
        <v>145</v>
      </c>
      <c r="E9" s="47" t="s">
        <v>551</v>
      </c>
      <c r="F9" s="48">
        <v>41061</v>
      </c>
      <c r="G9" s="47" t="s">
        <v>630</v>
      </c>
      <c r="H9" s="47" t="s">
        <v>695</v>
      </c>
      <c r="J9" s="47" t="s">
        <v>536</v>
      </c>
    </row>
    <row r="10" spans="2:25" ht="14.25" customHeight="1" x14ac:dyDescent="0.25">
      <c r="B10" s="45" t="s">
        <v>697</v>
      </c>
      <c r="C10" s="46" t="s">
        <v>145</v>
      </c>
      <c r="D10" s="47" t="s">
        <v>702</v>
      </c>
      <c r="E10" s="47" t="s">
        <v>551</v>
      </c>
      <c r="F10" s="48">
        <v>41091</v>
      </c>
      <c r="G10" s="47" t="s">
        <v>705</v>
      </c>
      <c r="H10" s="47" t="s">
        <v>706</v>
      </c>
      <c r="J10" s="47" t="s">
        <v>564</v>
      </c>
    </row>
    <row r="11" spans="2:25" ht="14.25" customHeight="1" x14ac:dyDescent="0.25">
      <c r="B11" s="45" t="s">
        <v>708</v>
      </c>
      <c r="C11" s="46" t="s">
        <v>145</v>
      </c>
      <c r="D11" s="47" t="s">
        <v>702</v>
      </c>
      <c r="E11" s="47" t="s">
        <v>551</v>
      </c>
      <c r="F11" s="48">
        <v>41091</v>
      </c>
      <c r="G11" s="47" t="s">
        <v>705</v>
      </c>
      <c r="H11" s="47" t="s">
        <v>710</v>
      </c>
      <c r="J11" s="47" t="s">
        <v>564</v>
      </c>
    </row>
    <row r="12" spans="2:25" ht="72" customHeight="1" x14ac:dyDescent="0.25">
      <c r="B12" s="45" t="s">
        <v>713</v>
      </c>
      <c r="C12" s="46" t="s">
        <v>145</v>
      </c>
      <c r="D12" s="47" t="s">
        <v>718</v>
      </c>
      <c r="E12" s="47" t="s">
        <v>551</v>
      </c>
      <c r="F12" s="48">
        <v>41091</v>
      </c>
      <c r="G12" s="47" t="s">
        <v>721</v>
      </c>
      <c r="H12" s="47" t="s">
        <v>724</v>
      </c>
      <c r="J12" s="47" t="s">
        <v>564</v>
      </c>
      <c r="S12" s="47" t="s">
        <v>730</v>
      </c>
      <c r="Y12" s="47" t="s">
        <v>734</v>
      </c>
    </row>
    <row r="13" spans="2:25" ht="28.5" customHeight="1" x14ac:dyDescent="0.25">
      <c r="B13" s="49" t="s">
        <v>735</v>
      </c>
      <c r="C13" s="46" t="s">
        <v>145</v>
      </c>
      <c r="D13" s="47" t="s">
        <v>849</v>
      </c>
      <c r="E13" s="47" t="s">
        <v>551</v>
      </c>
      <c r="F13" s="48">
        <v>41091</v>
      </c>
      <c r="G13" s="47" t="s">
        <v>721</v>
      </c>
      <c r="H13" s="47" t="s">
        <v>855</v>
      </c>
      <c r="J13" s="47" t="s">
        <v>564</v>
      </c>
      <c r="S13" s="47" t="s">
        <v>859</v>
      </c>
    </row>
    <row r="14" spans="2:25" ht="14.25" customHeight="1" x14ac:dyDescent="0.25">
      <c r="B14" s="45" t="s">
        <v>863</v>
      </c>
      <c r="C14" s="46" t="s">
        <v>145</v>
      </c>
      <c r="D14" s="47" t="s">
        <v>872</v>
      </c>
      <c r="E14" s="47" t="s">
        <v>551</v>
      </c>
      <c r="F14" s="48">
        <v>41061</v>
      </c>
      <c r="G14" s="47" t="s">
        <v>873</v>
      </c>
      <c r="H14" s="47" t="s">
        <v>875</v>
      </c>
      <c r="J14" s="47" t="s">
        <v>564</v>
      </c>
    </row>
    <row r="15" spans="2:25" ht="28.5" customHeight="1" x14ac:dyDescent="0.25">
      <c r="B15" s="45" t="s">
        <v>877</v>
      </c>
      <c r="C15" s="46" t="s">
        <v>894</v>
      </c>
      <c r="E15" s="46">
        <v>2010</v>
      </c>
      <c r="F15" s="48">
        <v>41061</v>
      </c>
      <c r="G15" s="47" t="s">
        <v>873</v>
      </c>
      <c r="H15" s="47" t="s">
        <v>897</v>
      </c>
      <c r="J15" s="47" t="s">
        <v>564</v>
      </c>
    </row>
    <row r="16" spans="2:25" ht="43.5" customHeight="1" x14ac:dyDescent="0.25">
      <c r="B16" s="45" t="s">
        <v>899</v>
      </c>
      <c r="C16" s="46" t="s">
        <v>145</v>
      </c>
      <c r="D16" s="47" t="s">
        <v>909</v>
      </c>
      <c r="E16" s="47" t="s">
        <v>551</v>
      </c>
      <c r="F16" s="48">
        <v>41061</v>
      </c>
      <c r="G16" s="47" t="s">
        <v>175</v>
      </c>
      <c r="H16" s="47" t="s">
        <v>1000</v>
      </c>
      <c r="J16" s="47" t="s">
        <v>564</v>
      </c>
      <c r="Y16" s="47" t="s">
        <v>1002</v>
      </c>
    </row>
    <row r="17" spans="2:25" ht="57.75" customHeight="1" x14ac:dyDescent="0.25">
      <c r="B17" s="45" t="s">
        <v>1004</v>
      </c>
      <c r="C17" s="46" t="s">
        <v>145</v>
      </c>
      <c r="D17" s="47" t="s">
        <v>1030</v>
      </c>
      <c r="E17" s="47" t="s">
        <v>551</v>
      </c>
      <c r="F17" s="48">
        <v>41061</v>
      </c>
      <c r="G17" s="47" t="s">
        <v>175</v>
      </c>
      <c r="H17" s="47" t="s">
        <v>1044</v>
      </c>
      <c r="J17" s="47" t="s">
        <v>564</v>
      </c>
      <c r="Y17" s="47" t="s">
        <v>1054</v>
      </c>
    </row>
    <row r="18" spans="2:25" ht="28.5" customHeight="1" x14ac:dyDescent="0.25">
      <c r="B18" s="45" t="s">
        <v>1071</v>
      </c>
      <c r="C18" s="46" t="s">
        <v>145</v>
      </c>
      <c r="D18" s="47" t="s">
        <v>1077</v>
      </c>
      <c r="E18" s="47" t="s">
        <v>551</v>
      </c>
      <c r="F18" s="48">
        <v>41061</v>
      </c>
      <c r="G18" s="47" t="s">
        <v>175</v>
      </c>
      <c r="H18" s="47" t="s">
        <v>1082</v>
      </c>
      <c r="J18" s="47" t="s">
        <v>564</v>
      </c>
      <c r="Y18" s="47" t="s">
        <v>1085</v>
      </c>
    </row>
    <row r="19" spans="2:25" ht="57.75" customHeight="1" x14ac:dyDescent="0.25">
      <c r="B19" s="45" t="s">
        <v>1089</v>
      </c>
      <c r="C19" s="46" t="s">
        <v>145</v>
      </c>
      <c r="D19" s="47" t="s">
        <v>909</v>
      </c>
      <c r="E19" s="47">
        <v>1997</v>
      </c>
      <c r="F19" s="48">
        <v>41061</v>
      </c>
      <c r="G19" s="47" t="s">
        <v>175</v>
      </c>
      <c r="J19" s="47" t="s">
        <v>564</v>
      </c>
      <c r="Y19" s="47" t="s">
        <v>190</v>
      </c>
    </row>
    <row r="20" spans="2:25" ht="28.5" customHeight="1" x14ac:dyDescent="0.25">
      <c r="B20" s="45" t="s">
        <v>1110</v>
      </c>
      <c r="C20" s="46" t="s">
        <v>145</v>
      </c>
      <c r="E20" s="47" t="s">
        <v>551</v>
      </c>
      <c r="F20" s="48">
        <v>41061</v>
      </c>
      <c r="G20" s="47" t="s">
        <v>1113</v>
      </c>
      <c r="H20" s="47" t="s">
        <v>1114</v>
      </c>
      <c r="J20" s="47" t="s">
        <v>564</v>
      </c>
    </row>
    <row r="21" spans="2:25" ht="28.5" customHeight="1" x14ac:dyDescent="0.25">
      <c r="B21" s="45" t="s">
        <v>1110</v>
      </c>
      <c r="C21" s="46" t="s">
        <v>145</v>
      </c>
      <c r="E21" s="47">
        <v>2009</v>
      </c>
      <c r="F21" s="48">
        <v>41061</v>
      </c>
      <c r="G21" s="47" t="s">
        <v>1113</v>
      </c>
      <c r="H21" s="47" t="s">
        <v>1142</v>
      </c>
    </row>
    <row r="22" spans="2:25" ht="14.25" customHeight="1" x14ac:dyDescent="0.25">
      <c r="B22" s="45" t="s">
        <v>1145</v>
      </c>
      <c r="C22" s="46" t="s">
        <v>145</v>
      </c>
      <c r="D22" s="47" t="s">
        <v>1148</v>
      </c>
      <c r="E22" s="47" t="s">
        <v>551</v>
      </c>
      <c r="F22" s="48">
        <v>41061</v>
      </c>
      <c r="G22" s="47" t="s">
        <v>1149</v>
      </c>
      <c r="H22" s="47" t="s">
        <v>1150</v>
      </c>
    </row>
    <row r="23" spans="2:25" ht="14.25" customHeight="1" x14ac:dyDescent="0.25">
      <c r="B23" s="45" t="s">
        <v>1151</v>
      </c>
      <c r="C23" s="46" t="s">
        <v>145</v>
      </c>
      <c r="D23" s="47" t="s">
        <v>1153</v>
      </c>
      <c r="E23" s="47" t="s">
        <v>551</v>
      </c>
      <c r="F23" s="48">
        <v>41061</v>
      </c>
      <c r="G23" s="47" t="s">
        <v>1149</v>
      </c>
      <c r="H23" s="47" t="s">
        <v>1155</v>
      </c>
    </row>
    <row r="24" spans="2:25" ht="28.5" customHeight="1" x14ac:dyDescent="0.25">
      <c r="B24" s="50" t="s">
        <v>1156</v>
      </c>
      <c r="C24" s="46" t="s">
        <v>1237</v>
      </c>
      <c r="E24" s="47">
        <v>2001</v>
      </c>
      <c r="F24" s="48">
        <v>41061</v>
      </c>
      <c r="G24" s="47" t="s">
        <v>1240</v>
      </c>
      <c r="H24" s="47" t="s">
        <v>1242</v>
      </c>
      <c r="J24" s="47" t="s">
        <v>564</v>
      </c>
    </row>
    <row r="25" spans="2:25" ht="14.25" customHeight="1" x14ac:dyDescent="0.25">
      <c r="B25" s="50" t="s">
        <v>1156</v>
      </c>
      <c r="C25" s="46" t="s">
        <v>1237</v>
      </c>
      <c r="D25" s="47" t="s">
        <v>1256</v>
      </c>
      <c r="E25" s="46">
        <v>2001</v>
      </c>
      <c r="F25" s="48">
        <v>41061</v>
      </c>
      <c r="G25" s="47" t="s">
        <v>1240</v>
      </c>
      <c r="H25" s="47" t="s">
        <v>1261</v>
      </c>
      <c r="J25" s="47" t="s">
        <v>564</v>
      </c>
      <c r="K25" s="51" t="s">
        <v>1262</v>
      </c>
      <c r="L25" s="47">
        <v>21</v>
      </c>
      <c r="M25" s="47" t="s">
        <v>1271</v>
      </c>
      <c r="N25" s="47" t="s">
        <v>1299</v>
      </c>
      <c r="S25" s="47" t="s">
        <v>1300</v>
      </c>
    </row>
    <row r="26" spans="2:25" ht="14.25" customHeight="1" x14ac:dyDescent="0.25">
      <c r="B26" s="50" t="s">
        <v>1156</v>
      </c>
      <c r="C26" s="46" t="s">
        <v>1237</v>
      </c>
      <c r="E26" s="46">
        <v>2001</v>
      </c>
      <c r="F26" s="48">
        <v>41061</v>
      </c>
      <c r="G26" s="47" t="s">
        <v>1240</v>
      </c>
      <c r="H26" s="47" t="s">
        <v>1261</v>
      </c>
      <c r="J26" s="47" t="s">
        <v>564</v>
      </c>
      <c r="L26" s="47">
        <v>21</v>
      </c>
      <c r="M26" s="47" t="s">
        <v>1271</v>
      </c>
      <c r="N26" s="47" t="s">
        <v>1299</v>
      </c>
      <c r="T26" s="47" t="s">
        <v>1300</v>
      </c>
    </row>
    <row r="27" spans="2:25" ht="57.75" customHeight="1" x14ac:dyDescent="0.25">
      <c r="B27" s="45" t="s">
        <v>1302</v>
      </c>
      <c r="C27" s="46" t="s">
        <v>145</v>
      </c>
      <c r="D27" s="47" t="s">
        <v>1304</v>
      </c>
      <c r="E27" s="47">
        <v>1977</v>
      </c>
      <c r="F27" s="48">
        <v>41091</v>
      </c>
      <c r="G27" s="47" t="s">
        <v>1305</v>
      </c>
      <c r="H27" s="47" t="s">
        <v>1307</v>
      </c>
      <c r="J27" s="47" t="s">
        <v>564</v>
      </c>
      <c r="Y27" s="47" t="s">
        <v>1308</v>
      </c>
    </row>
    <row r="28" spans="2:25" ht="28.5" customHeight="1" x14ac:dyDescent="0.25">
      <c r="B28" s="45" t="s">
        <v>1310</v>
      </c>
      <c r="C28" s="46" t="s">
        <v>145</v>
      </c>
      <c r="D28" s="47" t="s">
        <v>548</v>
      </c>
      <c r="E28" s="47" t="s">
        <v>551</v>
      </c>
      <c r="F28" s="48">
        <v>41061</v>
      </c>
      <c r="G28" s="47" t="s">
        <v>1316</v>
      </c>
      <c r="H28" s="47" t="s">
        <v>1317</v>
      </c>
      <c r="J28" s="47" t="s">
        <v>564</v>
      </c>
      <c r="Y28" s="47" t="s">
        <v>1318</v>
      </c>
    </row>
    <row r="29" spans="2:25" ht="43.5" customHeight="1" x14ac:dyDescent="0.25">
      <c r="B29" s="45" t="s">
        <v>1319</v>
      </c>
      <c r="C29" s="46" t="s">
        <v>1327</v>
      </c>
      <c r="E29" s="46">
        <v>2006</v>
      </c>
      <c r="F29" s="48">
        <v>41061</v>
      </c>
      <c r="G29" s="47" t="s">
        <v>24</v>
      </c>
      <c r="H29" s="47" t="s">
        <v>1329</v>
      </c>
      <c r="T29" s="47" t="s">
        <v>1330</v>
      </c>
    </row>
    <row r="30" spans="2:25" ht="57.75" customHeight="1" x14ac:dyDescent="0.25">
      <c r="B30" s="45" t="s">
        <v>1332</v>
      </c>
      <c r="C30" s="46" t="s">
        <v>1333</v>
      </c>
      <c r="E30" s="47">
        <v>2005</v>
      </c>
      <c r="F30" s="48">
        <v>41061</v>
      </c>
      <c r="G30" s="47" t="s">
        <v>1334</v>
      </c>
      <c r="H30" s="47" t="s">
        <v>1336</v>
      </c>
      <c r="J30" s="47" t="s">
        <v>564</v>
      </c>
      <c r="S30" s="47" t="s">
        <v>1338</v>
      </c>
    </row>
    <row r="31" spans="2:25" ht="14.25" customHeight="1" x14ac:dyDescent="0.25">
      <c r="B31" s="45" t="s">
        <v>1340</v>
      </c>
      <c r="D31" s="47" t="s">
        <v>1341</v>
      </c>
      <c r="E31" s="47">
        <v>2010</v>
      </c>
      <c r="F31" s="48">
        <v>41061</v>
      </c>
      <c r="G31" s="47" t="s">
        <v>1342</v>
      </c>
      <c r="H31" s="47" t="s">
        <v>1343</v>
      </c>
      <c r="J31" s="47" t="s">
        <v>564</v>
      </c>
      <c r="S31" s="47" t="s">
        <v>1344</v>
      </c>
    </row>
    <row r="32" spans="2:25" ht="14.25" customHeight="1" x14ac:dyDescent="0.25">
      <c r="B32" s="45" t="s">
        <v>1310</v>
      </c>
      <c r="C32" s="46" t="s">
        <v>145</v>
      </c>
      <c r="E32" s="47" t="s">
        <v>551</v>
      </c>
      <c r="F32" s="48">
        <v>41061</v>
      </c>
      <c r="G32" s="47" t="s">
        <v>1345</v>
      </c>
    </row>
    <row r="33" spans="2:25" ht="43.5" customHeight="1" x14ac:dyDescent="0.25">
      <c r="B33" s="45" t="s">
        <v>1346</v>
      </c>
      <c r="C33" s="46" t="s">
        <v>145</v>
      </c>
      <c r="D33" s="47" t="s">
        <v>1347</v>
      </c>
      <c r="E33" s="47" t="s">
        <v>551</v>
      </c>
      <c r="F33" s="48">
        <v>41061</v>
      </c>
      <c r="G33" s="47" t="s">
        <v>1348</v>
      </c>
      <c r="H33" s="47" t="s">
        <v>1349</v>
      </c>
      <c r="J33" s="47" t="s">
        <v>1350</v>
      </c>
    </row>
    <row r="34" spans="2:25" ht="28.5" customHeight="1" x14ac:dyDescent="0.25">
      <c r="B34" s="45" t="s">
        <v>1352</v>
      </c>
      <c r="C34" s="46" t="s">
        <v>145</v>
      </c>
      <c r="E34" s="47" t="s">
        <v>551</v>
      </c>
      <c r="F34" s="48">
        <v>41061</v>
      </c>
      <c r="G34" s="47" t="s">
        <v>1348</v>
      </c>
      <c r="H34" s="47" t="s">
        <v>1356</v>
      </c>
      <c r="J34" s="47" t="s">
        <v>536</v>
      </c>
    </row>
    <row r="35" spans="2:25" ht="28.5" customHeight="1" x14ac:dyDescent="0.25">
      <c r="B35" s="45" t="s">
        <v>1357</v>
      </c>
      <c r="C35" s="46" t="s">
        <v>145</v>
      </c>
      <c r="D35" s="47" t="s">
        <v>1360</v>
      </c>
      <c r="E35" s="47" t="s">
        <v>551</v>
      </c>
      <c r="F35" s="48">
        <v>41061</v>
      </c>
      <c r="G35" s="47" t="s">
        <v>1348</v>
      </c>
      <c r="H35" s="47" t="s">
        <v>1361</v>
      </c>
    </row>
    <row r="36" spans="2:25" ht="14.25" customHeight="1" x14ac:dyDescent="0.25">
      <c r="B36" s="45" t="s">
        <v>1363</v>
      </c>
      <c r="C36" s="46" t="s">
        <v>145</v>
      </c>
      <c r="E36" s="47" t="s">
        <v>551</v>
      </c>
      <c r="F36" s="48">
        <v>41061</v>
      </c>
      <c r="G36" s="47" t="s">
        <v>1365</v>
      </c>
      <c r="H36" s="47" t="s">
        <v>1366</v>
      </c>
      <c r="J36" s="47" t="s">
        <v>564</v>
      </c>
      <c r="S36" s="47" t="s">
        <v>1367</v>
      </c>
    </row>
    <row r="37" spans="2:25" ht="28.5" customHeight="1" x14ac:dyDescent="0.25">
      <c r="B37" s="49" t="s">
        <v>1368</v>
      </c>
      <c r="C37" s="46" t="s">
        <v>145</v>
      </c>
      <c r="D37" s="47" t="s">
        <v>1369</v>
      </c>
      <c r="E37" s="47">
        <v>2002</v>
      </c>
      <c r="F37" s="48">
        <v>41061</v>
      </c>
      <c r="G37" s="47" t="s">
        <v>1370</v>
      </c>
      <c r="H37" s="47" t="s">
        <v>1371</v>
      </c>
      <c r="J37" s="47" t="s">
        <v>564</v>
      </c>
      <c r="Y37" s="47" t="s">
        <v>1372</v>
      </c>
    </row>
    <row r="38" spans="2:25" ht="28.5" customHeight="1" x14ac:dyDescent="0.25">
      <c r="B38" s="45" t="s">
        <v>1373</v>
      </c>
      <c r="C38" s="46" t="s">
        <v>1374</v>
      </c>
      <c r="E38" s="46">
        <v>2012</v>
      </c>
      <c r="F38" s="48">
        <v>41061</v>
      </c>
      <c r="G38" s="47" t="s">
        <v>1375</v>
      </c>
      <c r="H38" s="47" t="s">
        <v>223</v>
      </c>
      <c r="J38" s="47" t="s">
        <v>564</v>
      </c>
      <c r="K38" s="51" t="s">
        <v>1376</v>
      </c>
      <c r="O38" s="52">
        <v>41000</v>
      </c>
      <c r="P38" s="47" t="s">
        <v>1377</v>
      </c>
    </row>
    <row r="39" spans="2:25" ht="28.5" customHeight="1" x14ac:dyDescent="0.25">
      <c r="B39" s="45" t="s">
        <v>1378</v>
      </c>
      <c r="C39" s="46" t="s">
        <v>1379</v>
      </c>
      <c r="E39" s="46">
        <v>2012</v>
      </c>
      <c r="F39" s="48">
        <v>41061</v>
      </c>
      <c r="G39" s="47" t="s">
        <v>1375</v>
      </c>
      <c r="H39" s="47" t="s">
        <v>1380</v>
      </c>
      <c r="J39" s="47" t="s">
        <v>536</v>
      </c>
    </row>
    <row r="40" spans="2:25" ht="28.5" customHeight="1" x14ac:dyDescent="0.25">
      <c r="B40" s="49" t="s">
        <v>1381</v>
      </c>
      <c r="C40" s="46" t="s">
        <v>1382</v>
      </c>
      <c r="E40" s="46">
        <v>2010</v>
      </c>
      <c r="F40" s="48">
        <v>41061</v>
      </c>
      <c r="G40" s="47" t="s">
        <v>1375</v>
      </c>
      <c r="H40" s="47" t="s">
        <v>1383</v>
      </c>
      <c r="J40" s="47" t="s">
        <v>564</v>
      </c>
      <c r="O40" s="52">
        <v>40483</v>
      </c>
      <c r="P40" s="47" t="s">
        <v>1384</v>
      </c>
      <c r="Q40" s="47" t="s">
        <v>1385</v>
      </c>
    </row>
    <row r="41" spans="2:25" ht="28.5" customHeight="1" x14ac:dyDescent="0.25">
      <c r="B41" s="45" t="s">
        <v>1386</v>
      </c>
      <c r="C41" s="46" t="s">
        <v>1388</v>
      </c>
      <c r="E41" s="46">
        <v>2010</v>
      </c>
      <c r="F41" s="48">
        <v>41061</v>
      </c>
      <c r="G41" s="47" t="s">
        <v>1375</v>
      </c>
      <c r="H41" s="47" t="s">
        <v>1390</v>
      </c>
      <c r="J41" s="47" t="s">
        <v>536</v>
      </c>
      <c r="O41" s="52">
        <v>40483</v>
      </c>
      <c r="P41" s="47" t="s">
        <v>1384</v>
      </c>
      <c r="Q41" s="47" t="s">
        <v>1385</v>
      </c>
    </row>
    <row r="42" spans="2:25" ht="14.25" customHeight="1" x14ac:dyDescent="0.25">
      <c r="B42" s="45" t="s">
        <v>1392</v>
      </c>
      <c r="C42" s="46" t="s">
        <v>1393</v>
      </c>
      <c r="E42" s="46">
        <v>2008</v>
      </c>
      <c r="F42" s="48">
        <v>41061</v>
      </c>
      <c r="G42" s="47" t="s">
        <v>1375</v>
      </c>
      <c r="H42" s="47" t="s">
        <v>1395</v>
      </c>
      <c r="J42" s="47" t="s">
        <v>564</v>
      </c>
      <c r="O42" s="52">
        <v>39692</v>
      </c>
    </row>
    <row r="43" spans="2:25" ht="28.5" customHeight="1" x14ac:dyDescent="0.25">
      <c r="B43" s="45" t="s">
        <v>1398</v>
      </c>
      <c r="C43" s="46" t="s">
        <v>1399</v>
      </c>
      <c r="F43" s="48">
        <v>41061</v>
      </c>
      <c r="G43" s="47" t="s">
        <v>1375</v>
      </c>
      <c r="H43" s="47" t="s">
        <v>1400</v>
      </c>
      <c r="J43" s="47" t="s">
        <v>564</v>
      </c>
      <c r="P43" s="47" t="s">
        <v>1402</v>
      </c>
    </row>
    <row r="44" spans="2:25" ht="14.25" customHeight="1" x14ac:dyDescent="0.25">
      <c r="B44" s="45" t="s">
        <v>1404</v>
      </c>
      <c r="C44" s="46" t="s">
        <v>1407</v>
      </c>
      <c r="F44" s="48">
        <v>41061</v>
      </c>
      <c r="G44" s="47" t="s">
        <v>1375</v>
      </c>
      <c r="H44" s="47" t="s">
        <v>1410</v>
      </c>
      <c r="J44" s="47" t="s">
        <v>564</v>
      </c>
      <c r="K44" s="51" t="s">
        <v>1411</v>
      </c>
    </row>
    <row r="45" spans="2:25" ht="28.5" customHeight="1" x14ac:dyDescent="0.25">
      <c r="B45" s="45" t="s">
        <v>1413</v>
      </c>
      <c r="C45" s="46" t="s">
        <v>1415</v>
      </c>
      <c r="F45" s="48">
        <v>41061</v>
      </c>
      <c r="G45" s="47" t="s">
        <v>1375</v>
      </c>
      <c r="H45" s="47" t="s">
        <v>1417</v>
      </c>
      <c r="J45" s="47" t="s">
        <v>564</v>
      </c>
      <c r="P45" s="47" t="s">
        <v>1418</v>
      </c>
    </row>
    <row r="46" spans="2:25" ht="43.5" customHeight="1" x14ac:dyDescent="0.25">
      <c r="B46" s="45" t="s">
        <v>1420</v>
      </c>
      <c r="C46" s="46" t="s">
        <v>145</v>
      </c>
      <c r="D46" s="47" t="s">
        <v>548</v>
      </c>
      <c r="E46" s="47">
        <v>2005</v>
      </c>
      <c r="F46" s="48">
        <v>41061</v>
      </c>
      <c r="G46" s="47" t="s">
        <v>1422</v>
      </c>
      <c r="H46" s="47" t="s">
        <v>1424</v>
      </c>
      <c r="J46" s="47" t="s">
        <v>564</v>
      </c>
      <c r="S46" s="47" t="s">
        <v>1425</v>
      </c>
      <c r="Y46" s="47" t="s">
        <v>1426</v>
      </c>
    </row>
    <row r="47" spans="2:25" ht="57.75" customHeight="1" x14ac:dyDescent="0.25">
      <c r="B47" s="45" t="s">
        <v>1427</v>
      </c>
      <c r="C47" s="46" t="s">
        <v>1429</v>
      </c>
      <c r="D47" s="47" t="s">
        <v>1430</v>
      </c>
      <c r="E47" s="47">
        <v>1998</v>
      </c>
      <c r="F47" s="48">
        <v>41061</v>
      </c>
      <c r="G47" s="47" t="s">
        <v>1431</v>
      </c>
      <c r="H47" s="47" t="s">
        <v>1432</v>
      </c>
      <c r="J47" s="47" t="s">
        <v>564</v>
      </c>
    </row>
    <row r="48" spans="2:25" ht="14.25" customHeight="1" x14ac:dyDescent="0.25">
      <c r="B48" s="45" t="s">
        <v>1433</v>
      </c>
      <c r="C48" s="46" t="s">
        <v>145</v>
      </c>
      <c r="E48" s="47" t="s">
        <v>551</v>
      </c>
      <c r="F48" s="48">
        <v>41061</v>
      </c>
      <c r="G48" s="47" t="s">
        <v>1434</v>
      </c>
      <c r="H48" s="47" t="s">
        <v>1435</v>
      </c>
      <c r="J48" s="47" t="s">
        <v>564</v>
      </c>
    </row>
    <row r="49" spans="1:25" ht="14.25" customHeight="1" x14ac:dyDescent="0.25">
      <c r="B49" s="45" t="s">
        <v>1436</v>
      </c>
      <c r="C49" s="46" t="s">
        <v>145</v>
      </c>
      <c r="E49" s="47" t="s">
        <v>551</v>
      </c>
      <c r="F49" s="48">
        <v>41061</v>
      </c>
      <c r="G49" s="47" t="s">
        <v>1434</v>
      </c>
      <c r="H49" s="47" t="s">
        <v>1437</v>
      </c>
      <c r="J49" s="47" t="s">
        <v>564</v>
      </c>
    </row>
    <row r="50" spans="1:25" ht="72" customHeight="1" x14ac:dyDescent="0.25">
      <c r="B50" s="45" t="s">
        <v>1438</v>
      </c>
      <c r="C50" s="46" t="s">
        <v>1440</v>
      </c>
      <c r="E50" s="47">
        <v>2010</v>
      </c>
      <c r="F50" s="48">
        <v>41061</v>
      </c>
      <c r="G50" s="47" t="s">
        <v>1441</v>
      </c>
      <c r="H50" s="47" t="s">
        <v>1442</v>
      </c>
      <c r="J50" s="47" t="s">
        <v>536</v>
      </c>
    </row>
    <row r="51" spans="1:25" ht="57.75" customHeight="1" x14ac:dyDescent="0.25">
      <c r="B51" s="45" t="s">
        <v>1444</v>
      </c>
      <c r="C51" s="46" t="s">
        <v>1446</v>
      </c>
      <c r="E51" s="47">
        <v>2003</v>
      </c>
      <c r="F51" s="48">
        <v>41061</v>
      </c>
      <c r="G51" s="47" t="s">
        <v>1448</v>
      </c>
      <c r="H51" s="47" t="s">
        <v>1450</v>
      </c>
      <c r="J51" s="47" t="s">
        <v>564</v>
      </c>
    </row>
    <row r="52" spans="1:25" ht="28.5" customHeight="1" x14ac:dyDescent="0.25">
      <c r="B52" s="45" t="s">
        <v>1452</v>
      </c>
      <c r="C52" s="46" t="s">
        <v>1454</v>
      </c>
      <c r="E52" s="46">
        <v>2007</v>
      </c>
      <c r="F52" s="48">
        <v>41061</v>
      </c>
      <c r="G52" s="47" t="s">
        <v>1456</v>
      </c>
      <c r="H52" s="47" t="s">
        <v>1457</v>
      </c>
      <c r="J52" s="47" t="s">
        <v>564</v>
      </c>
      <c r="O52" s="52">
        <v>39203</v>
      </c>
      <c r="P52" s="47" t="s">
        <v>1448</v>
      </c>
    </row>
    <row r="53" spans="1:25" ht="28.5" customHeight="1" x14ac:dyDescent="0.25">
      <c r="B53" s="45" t="s">
        <v>1460</v>
      </c>
      <c r="C53" s="46" t="s">
        <v>1462</v>
      </c>
      <c r="E53" s="46">
        <v>2005</v>
      </c>
      <c r="F53" s="48">
        <v>41061</v>
      </c>
      <c r="G53" s="47" t="s">
        <v>1456</v>
      </c>
      <c r="H53" s="47" t="s">
        <v>1463</v>
      </c>
      <c r="J53" s="47" t="s">
        <v>564</v>
      </c>
      <c r="O53" s="52">
        <v>38534</v>
      </c>
      <c r="P53" s="47" t="s">
        <v>1448</v>
      </c>
      <c r="T53" s="47" t="s">
        <v>1464</v>
      </c>
    </row>
    <row r="54" spans="1:25" ht="28.5" customHeight="1" x14ac:dyDescent="0.25">
      <c r="B54" s="45" t="s">
        <v>1470</v>
      </c>
      <c r="C54" s="46" t="s">
        <v>145</v>
      </c>
      <c r="E54" s="47" t="s">
        <v>551</v>
      </c>
      <c r="F54" s="48">
        <v>41061</v>
      </c>
      <c r="G54" s="47" t="s">
        <v>1475</v>
      </c>
      <c r="H54" s="47" t="s">
        <v>1476</v>
      </c>
      <c r="J54" s="47" t="s">
        <v>564</v>
      </c>
    </row>
    <row r="55" spans="1:25" ht="14.25" customHeight="1" x14ac:dyDescent="0.25">
      <c r="B55" s="45" t="s">
        <v>1479</v>
      </c>
      <c r="C55" s="46" t="s">
        <v>145</v>
      </c>
      <c r="E55" s="47">
        <v>1995</v>
      </c>
      <c r="F55" s="48">
        <v>41061</v>
      </c>
      <c r="G55" s="53" t="s">
        <v>1482</v>
      </c>
      <c r="H55" s="47" t="s">
        <v>1484</v>
      </c>
      <c r="J55" s="47" t="s">
        <v>564</v>
      </c>
    </row>
    <row r="56" spans="1:25" ht="43.5" customHeight="1" x14ac:dyDescent="0.25">
      <c r="B56" s="45" t="s">
        <v>1488</v>
      </c>
      <c r="C56" s="46" t="s">
        <v>145</v>
      </c>
      <c r="F56" s="48">
        <v>41061</v>
      </c>
      <c r="G56" s="47" t="s">
        <v>1489</v>
      </c>
      <c r="H56" s="47" t="s">
        <v>1490</v>
      </c>
      <c r="J56" s="47" t="s">
        <v>564</v>
      </c>
    </row>
    <row r="57" spans="1:25" ht="14.25" customHeight="1" x14ac:dyDescent="0.25">
      <c r="A57" s="47" t="s">
        <v>1491</v>
      </c>
      <c r="B57" s="45" t="s">
        <v>1493</v>
      </c>
      <c r="C57" s="46" t="s">
        <v>145</v>
      </c>
      <c r="D57" s="47" t="s">
        <v>1498</v>
      </c>
      <c r="F57" s="48">
        <v>41061</v>
      </c>
      <c r="G57" s="47" t="s">
        <v>1500</v>
      </c>
      <c r="J57" s="47" t="s">
        <v>564</v>
      </c>
    </row>
    <row r="58" spans="1:25" ht="14.25" customHeight="1" x14ac:dyDescent="0.25">
      <c r="B58" s="49" t="s">
        <v>1503</v>
      </c>
      <c r="C58" s="51" t="s">
        <v>1508</v>
      </c>
      <c r="E58" s="46">
        <v>2012</v>
      </c>
      <c r="F58" s="48">
        <v>41061</v>
      </c>
      <c r="G58" s="47" t="s">
        <v>1509</v>
      </c>
      <c r="H58" s="51" t="s">
        <v>1511</v>
      </c>
      <c r="J58" s="47" t="s">
        <v>564</v>
      </c>
      <c r="O58" s="54">
        <v>41036</v>
      </c>
      <c r="R58" s="51" t="s">
        <v>1560</v>
      </c>
    </row>
    <row r="59" spans="1:25" ht="28.5" customHeight="1" x14ac:dyDescent="0.25">
      <c r="B59" s="45" t="s">
        <v>1562</v>
      </c>
      <c r="C59" s="46" t="s">
        <v>145</v>
      </c>
      <c r="E59" s="47">
        <v>2010</v>
      </c>
      <c r="F59" s="48">
        <v>41061</v>
      </c>
      <c r="G59" s="47" t="s">
        <v>1569</v>
      </c>
      <c r="H59" s="47" t="s">
        <v>1571</v>
      </c>
      <c r="J59" s="47" t="s">
        <v>564</v>
      </c>
    </row>
    <row r="60" spans="1:25" ht="14.25" customHeight="1" x14ac:dyDescent="0.25">
      <c r="B60" s="45" t="s">
        <v>1574</v>
      </c>
      <c r="C60" s="46" t="s">
        <v>145</v>
      </c>
      <c r="D60" s="47" t="s">
        <v>1577</v>
      </c>
      <c r="E60" s="47">
        <v>1993</v>
      </c>
      <c r="F60" s="48">
        <v>41061</v>
      </c>
      <c r="G60" s="47" t="s">
        <v>1597</v>
      </c>
      <c r="H60" s="47" t="s">
        <v>1600</v>
      </c>
      <c r="J60" s="47" t="s">
        <v>564</v>
      </c>
      <c r="Y60" s="47" t="s">
        <v>1600</v>
      </c>
    </row>
    <row r="61" spans="1:25" ht="14.25" customHeight="1" x14ac:dyDescent="0.25">
      <c r="B61" s="45" t="s">
        <v>1606</v>
      </c>
      <c r="C61" s="46" t="s">
        <v>145</v>
      </c>
      <c r="E61" s="47">
        <v>1993</v>
      </c>
      <c r="F61" s="48">
        <v>41061</v>
      </c>
      <c r="G61" s="47" t="s">
        <v>1597</v>
      </c>
      <c r="H61" s="47" t="s">
        <v>1505</v>
      </c>
      <c r="J61" s="47" t="s">
        <v>536</v>
      </c>
    </row>
    <row r="62" spans="1:25" ht="28.5" customHeight="1" x14ac:dyDescent="0.25">
      <c r="B62" s="45" t="s">
        <v>1620</v>
      </c>
      <c r="C62" s="46" t="s">
        <v>1625</v>
      </c>
      <c r="E62" s="47">
        <v>2006</v>
      </c>
      <c r="F62" s="48">
        <v>41061</v>
      </c>
      <c r="G62" s="47" t="s">
        <v>1629</v>
      </c>
      <c r="H62" s="47" t="s">
        <v>1630</v>
      </c>
      <c r="J62" s="47" t="s">
        <v>564</v>
      </c>
      <c r="S62" s="47" t="s">
        <v>1632</v>
      </c>
    </row>
    <row r="63" spans="1:25" ht="14.25" customHeight="1" x14ac:dyDescent="0.25">
      <c r="B63" s="45" t="s">
        <v>1635</v>
      </c>
      <c r="C63" s="46" t="s">
        <v>145</v>
      </c>
      <c r="E63" s="47" t="s">
        <v>551</v>
      </c>
      <c r="F63" s="48">
        <v>41061</v>
      </c>
      <c r="G63" s="47" t="s">
        <v>1640</v>
      </c>
      <c r="H63" s="47" t="s">
        <v>1643</v>
      </c>
      <c r="J63" s="47" t="s">
        <v>564</v>
      </c>
      <c r="Y63" s="47" t="s">
        <v>1668</v>
      </c>
    </row>
    <row r="64" spans="1:25" ht="43.5" customHeight="1" x14ac:dyDescent="0.25">
      <c r="B64" s="45" t="s">
        <v>1669</v>
      </c>
      <c r="C64" s="46" t="s">
        <v>145</v>
      </c>
      <c r="D64" s="47" t="s">
        <v>186</v>
      </c>
      <c r="E64" s="47" t="s">
        <v>551</v>
      </c>
      <c r="F64" s="48">
        <v>41061</v>
      </c>
      <c r="G64" s="47" t="s">
        <v>1675</v>
      </c>
      <c r="H64" s="47" t="s">
        <v>1676</v>
      </c>
      <c r="J64" s="47" t="s">
        <v>564</v>
      </c>
    </row>
    <row r="65" spans="2:25" ht="43.5" customHeight="1" x14ac:dyDescent="0.25">
      <c r="B65" s="45" t="s">
        <v>1688</v>
      </c>
      <c r="C65" s="46" t="s">
        <v>145</v>
      </c>
      <c r="D65" s="47" t="s">
        <v>186</v>
      </c>
      <c r="E65" s="47" t="s">
        <v>551</v>
      </c>
      <c r="F65" s="48">
        <v>41061</v>
      </c>
      <c r="G65" s="47" t="s">
        <v>1675</v>
      </c>
      <c r="H65" s="47" t="s">
        <v>1706</v>
      </c>
      <c r="J65" s="47" t="s">
        <v>564</v>
      </c>
    </row>
    <row r="66" spans="2:25" ht="43.5" customHeight="1" x14ac:dyDescent="0.25">
      <c r="B66" s="45" t="s">
        <v>1710</v>
      </c>
      <c r="C66" s="46" t="s">
        <v>145</v>
      </c>
      <c r="D66" s="47" t="s">
        <v>1711</v>
      </c>
      <c r="E66" s="47" t="s">
        <v>551</v>
      </c>
      <c r="F66" s="48">
        <v>41091</v>
      </c>
      <c r="G66" s="53" t="s">
        <v>1712</v>
      </c>
      <c r="H66" s="47" t="s">
        <v>1714</v>
      </c>
      <c r="J66" s="47" t="s">
        <v>536</v>
      </c>
    </row>
    <row r="67" spans="2:25" ht="14.25" customHeight="1" x14ac:dyDescent="0.25">
      <c r="B67" s="45" t="s">
        <v>1716</v>
      </c>
      <c r="C67" s="46" t="s">
        <v>145</v>
      </c>
      <c r="E67" s="47">
        <v>2008</v>
      </c>
      <c r="F67" s="48">
        <v>41061</v>
      </c>
      <c r="G67" s="47" t="s">
        <v>1724</v>
      </c>
      <c r="H67" s="47" t="s">
        <v>1726</v>
      </c>
      <c r="J67" s="47" t="s">
        <v>564</v>
      </c>
    </row>
    <row r="68" spans="2:25" ht="28.5" customHeight="1" x14ac:dyDescent="0.25">
      <c r="B68" s="45" t="s">
        <v>1727</v>
      </c>
      <c r="C68" s="46" t="s">
        <v>145</v>
      </c>
      <c r="D68" s="47" t="s">
        <v>1728</v>
      </c>
      <c r="E68" s="47">
        <v>2009</v>
      </c>
      <c r="F68" s="48">
        <v>41061</v>
      </c>
      <c r="G68" s="47" t="s">
        <v>1730</v>
      </c>
      <c r="H68" s="47" t="s">
        <v>1765</v>
      </c>
      <c r="J68" s="47" t="s">
        <v>564</v>
      </c>
    </row>
    <row r="69" spans="2:25" ht="28.5" customHeight="1" x14ac:dyDescent="0.25">
      <c r="B69" s="49" t="s">
        <v>1767</v>
      </c>
      <c r="C69" s="46" t="s">
        <v>145</v>
      </c>
      <c r="E69" s="47">
        <v>2008</v>
      </c>
      <c r="F69" s="48">
        <v>41061</v>
      </c>
      <c r="G69" s="47" t="s">
        <v>1798</v>
      </c>
      <c r="H69" s="47" t="s">
        <v>1799</v>
      </c>
      <c r="J69" s="47" t="s">
        <v>1800</v>
      </c>
    </row>
    <row r="70" spans="2:25" ht="28.5" customHeight="1" x14ac:dyDescent="0.25">
      <c r="B70" s="49" t="s">
        <v>1803</v>
      </c>
      <c r="C70" s="46" t="s">
        <v>145</v>
      </c>
      <c r="E70" s="47">
        <v>2009</v>
      </c>
      <c r="F70" s="48">
        <v>41061</v>
      </c>
      <c r="G70" s="47" t="s">
        <v>1806</v>
      </c>
      <c r="H70" s="47" t="s">
        <v>1807</v>
      </c>
      <c r="J70" s="47" t="s">
        <v>564</v>
      </c>
    </row>
    <row r="71" spans="2:25" ht="14.25" customHeight="1" x14ac:dyDescent="0.25">
      <c r="B71" s="45" t="s">
        <v>1822</v>
      </c>
      <c r="C71" s="46" t="s">
        <v>145</v>
      </c>
      <c r="E71" s="47" t="s">
        <v>551</v>
      </c>
      <c r="F71" s="48">
        <v>41061</v>
      </c>
      <c r="G71" s="47" t="s">
        <v>1839</v>
      </c>
      <c r="H71" s="47" t="s">
        <v>1842</v>
      </c>
      <c r="J71" s="47" t="s">
        <v>564</v>
      </c>
    </row>
    <row r="72" spans="2:25" ht="28.5" customHeight="1" x14ac:dyDescent="0.25">
      <c r="B72" s="55" t="s">
        <v>1843</v>
      </c>
      <c r="C72" s="56" t="s">
        <v>1891</v>
      </c>
      <c r="E72" s="47">
        <v>1998</v>
      </c>
      <c r="F72" s="48">
        <v>41061</v>
      </c>
      <c r="G72" s="47" t="s">
        <v>1911</v>
      </c>
      <c r="H72" s="47" t="s">
        <v>1913</v>
      </c>
      <c r="J72" s="47" t="s">
        <v>564</v>
      </c>
    </row>
    <row r="73" spans="2:25" ht="28.5" customHeight="1" x14ac:dyDescent="0.25">
      <c r="B73" s="50" t="s">
        <v>1843</v>
      </c>
      <c r="C73" s="46" t="s">
        <v>1891</v>
      </c>
      <c r="E73" s="46">
        <v>1998</v>
      </c>
      <c r="F73" s="48">
        <v>41061</v>
      </c>
      <c r="G73" s="47" t="s">
        <v>1911</v>
      </c>
      <c r="H73" s="47" t="s">
        <v>1931</v>
      </c>
      <c r="J73" s="47" t="s">
        <v>564</v>
      </c>
      <c r="L73" s="47">
        <v>92</v>
      </c>
      <c r="M73" s="47" t="s">
        <v>1934</v>
      </c>
      <c r="N73" s="47" t="s">
        <v>1935</v>
      </c>
      <c r="O73" s="52">
        <v>35977</v>
      </c>
      <c r="T73" s="47" t="s">
        <v>1937</v>
      </c>
    </row>
    <row r="74" spans="2:25" ht="14.25" customHeight="1" x14ac:dyDescent="0.25">
      <c r="B74" s="45" t="s">
        <v>1939</v>
      </c>
      <c r="C74" s="46" t="s">
        <v>1942</v>
      </c>
      <c r="F74" s="48">
        <v>41061</v>
      </c>
      <c r="G74" s="47" t="s">
        <v>1911</v>
      </c>
      <c r="H74" s="47" t="s">
        <v>1944</v>
      </c>
      <c r="J74" s="47" t="s">
        <v>564</v>
      </c>
      <c r="L74" s="47">
        <v>96</v>
      </c>
      <c r="N74" s="47" t="s">
        <v>1945</v>
      </c>
      <c r="T74" s="47" t="s">
        <v>1946</v>
      </c>
    </row>
    <row r="75" spans="2:25" ht="43.5" customHeight="1" x14ac:dyDescent="0.25">
      <c r="B75" s="45" t="s">
        <v>1948</v>
      </c>
      <c r="C75" s="46" t="s">
        <v>145</v>
      </c>
      <c r="D75" s="47" t="s">
        <v>1728</v>
      </c>
      <c r="E75" s="47">
        <v>2012</v>
      </c>
      <c r="F75" s="48">
        <v>41061</v>
      </c>
      <c r="G75" s="47" t="s">
        <v>1955</v>
      </c>
      <c r="H75" s="47" t="s">
        <v>1956</v>
      </c>
      <c r="J75" s="47" t="s">
        <v>564</v>
      </c>
      <c r="S75" s="47" t="s">
        <v>1959</v>
      </c>
      <c r="Y75" s="47" t="s">
        <v>1961</v>
      </c>
    </row>
    <row r="76" spans="2:25" ht="14.25" customHeight="1" x14ac:dyDescent="0.25">
      <c r="B76" s="45" t="s">
        <v>1963</v>
      </c>
      <c r="C76" s="46" t="s">
        <v>1964</v>
      </c>
      <c r="E76" s="47" t="s">
        <v>551</v>
      </c>
      <c r="F76" s="48">
        <v>41061</v>
      </c>
      <c r="G76" s="47" t="s">
        <v>1966</v>
      </c>
      <c r="H76" s="47" t="s">
        <v>1967</v>
      </c>
      <c r="J76" s="47" t="s">
        <v>564</v>
      </c>
    </row>
    <row r="77" spans="2:25" ht="43.5" customHeight="1" x14ac:dyDescent="0.25">
      <c r="B77" s="45" t="s">
        <v>1968</v>
      </c>
      <c r="C77" s="46" t="s">
        <v>1971</v>
      </c>
      <c r="D77" s="47" t="s">
        <v>1972</v>
      </c>
      <c r="E77" s="46">
        <v>2011</v>
      </c>
      <c r="F77" s="48">
        <v>41061</v>
      </c>
      <c r="G77" s="47" t="s">
        <v>1973</v>
      </c>
      <c r="H77" s="47" t="s">
        <v>1974</v>
      </c>
      <c r="O77" s="57" t="s">
        <v>1975</v>
      </c>
    </row>
    <row r="78" spans="2:25" ht="43.5" customHeight="1" x14ac:dyDescent="0.25">
      <c r="B78" s="45" t="s">
        <v>1977</v>
      </c>
      <c r="C78" s="46" t="s">
        <v>1979</v>
      </c>
      <c r="D78" s="47" t="s">
        <v>1980</v>
      </c>
      <c r="E78" s="46">
        <v>2011</v>
      </c>
      <c r="F78" s="48">
        <v>41061</v>
      </c>
      <c r="G78" s="47" t="s">
        <v>1973</v>
      </c>
      <c r="H78" s="47" t="s">
        <v>1981</v>
      </c>
      <c r="J78" s="47" t="s">
        <v>564</v>
      </c>
    </row>
    <row r="79" spans="2:25" ht="14.25" customHeight="1" x14ac:dyDescent="0.25">
      <c r="B79" s="45" t="s">
        <v>1983</v>
      </c>
      <c r="C79" s="46" t="s">
        <v>145</v>
      </c>
      <c r="D79" s="47" t="s">
        <v>1985</v>
      </c>
      <c r="E79" s="47" t="s">
        <v>551</v>
      </c>
      <c r="F79" s="48">
        <v>41061</v>
      </c>
      <c r="G79" s="47" t="s">
        <v>1986</v>
      </c>
      <c r="H79" s="47" t="s">
        <v>1987</v>
      </c>
      <c r="J79" s="47" t="s">
        <v>564</v>
      </c>
    </row>
    <row r="80" spans="2:25" ht="14.25" customHeight="1" x14ac:dyDescent="0.25">
      <c r="B80" s="45" t="s">
        <v>1989</v>
      </c>
      <c r="C80" s="46" t="s">
        <v>1991</v>
      </c>
      <c r="D80" s="47" t="s">
        <v>1341</v>
      </c>
      <c r="E80" s="47">
        <v>2011</v>
      </c>
      <c r="F80" s="48">
        <v>41061</v>
      </c>
      <c r="G80" s="47" t="s">
        <v>1986</v>
      </c>
      <c r="H80" s="47" t="s">
        <v>1994</v>
      </c>
      <c r="J80" s="47" t="s">
        <v>564</v>
      </c>
    </row>
    <row r="81" spans="2:25" ht="14.25" customHeight="1" x14ac:dyDescent="0.25">
      <c r="B81" s="45" t="s">
        <v>1995</v>
      </c>
      <c r="C81" s="46" t="s">
        <v>145</v>
      </c>
      <c r="D81" s="47" t="s">
        <v>1997</v>
      </c>
      <c r="E81" s="47">
        <v>2011</v>
      </c>
      <c r="F81" s="48">
        <v>41061</v>
      </c>
      <c r="G81" s="47" t="s">
        <v>1986</v>
      </c>
      <c r="H81" s="47" t="s">
        <v>1998</v>
      </c>
      <c r="J81" s="47" t="s">
        <v>564</v>
      </c>
    </row>
    <row r="82" spans="2:25" ht="14.25" customHeight="1" x14ac:dyDescent="0.25">
      <c r="B82" s="45" t="s">
        <v>1999</v>
      </c>
      <c r="C82" s="46" t="s">
        <v>145</v>
      </c>
      <c r="D82" s="47" t="s">
        <v>2000</v>
      </c>
      <c r="E82" s="47">
        <v>2011</v>
      </c>
      <c r="F82" s="48">
        <v>41061</v>
      </c>
      <c r="G82" s="47" t="s">
        <v>1986</v>
      </c>
      <c r="H82" s="47" t="s">
        <v>2001</v>
      </c>
      <c r="J82" s="47" t="s">
        <v>564</v>
      </c>
    </row>
    <row r="83" spans="2:25" ht="14.25" customHeight="1" x14ac:dyDescent="0.25">
      <c r="B83" s="45" t="s">
        <v>2002</v>
      </c>
      <c r="C83" s="46" t="s">
        <v>2004</v>
      </c>
      <c r="D83" s="47" t="s">
        <v>1341</v>
      </c>
      <c r="E83" s="47">
        <v>2010</v>
      </c>
      <c r="F83" s="48">
        <v>41061</v>
      </c>
      <c r="G83" s="47" t="s">
        <v>1986</v>
      </c>
      <c r="H83" s="47" t="s">
        <v>2006</v>
      </c>
      <c r="J83" s="47" t="s">
        <v>564</v>
      </c>
    </row>
    <row r="84" spans="2:25" ht="14.25" customHeight="1" x14ac:dyDescent="0.25">
      <c r="B84" s="45" t="s">
        <v>2008</v>
      </c>
      <c r="C84" s="46" t="s">
        <v>145</v>
      </c>
      <c r="D84" s="47" t="s">
        <v>2000</v>
      </c>
      <c r="E84" s="47">
        <v>2010</v>
      </c>
      <c r="F84" s="48">
        <v>41061</v>
      </c>
      <c r="G84" s="47" t="s">
        <v>1986</v>
      </c>
      <c r="H84" s="47" t="s">
        <v>2009</v>
      </c>
      <c r="J84" s="47" t="s">
        <v>564</v>
      </c>
    </row>
    <row r="85" spans="2:25" ht="14.25" customHeight="1" x14ac:dyDescent="0.25">
      <c r="B85" s="45" t="s">
        <v>2010</v>
      </c>
      <c r="C85" s="46" t="s">
        <v>145</v>
      </c>
      <c r="D85" s="47" t="s">
        <v>2000</v>
      </c>
      <c r="E85" s="47">
        <v>2010</v>
      </c>
      <c r="F85" s="48">
        <v>41061</v>
      </c>
      <c r="G85" s="47" t="s">
        <v>1986</v>
      </c>
      <c r="H85" s="47" t="s">
        <v>2012</v>
      </c>
      <c r="J85" s="47" t="s">
        <v>564</v>
      </c>
    </row>
    <row r="86" spans="2:25" ht="28.5" customHeight="1" x14ac:dyDescent="0.25">
      <c r="B86" s="45" t="s">
        <v>2013</v>
      </c>
      <c r="C86" s="46" t="s">
        <v>2014</v>
      </c>
      <c r="D86" s="47" t="s">
        <v>2015</v>
      </c>
      <c r="E86" s="47">
        <v>2009</v>
      </c>
      <c r="F86" s="48">
        <v>41061</v>
      </c>
      <c r="G86" s="47" t="s">
        <v>1986</v>
      </c>
      <c r="H86" s="47" t="s">
        <v>2016</v>
      </c>
      <c r="J86" s="47" t="s">
        <v>564</v>
      </c>
    </row>
    <row r="87" spans="2:25" ht="14.25" customHeight="1" x14ac:dyDescent="0.25">
      <c r="B87" s="45" t="s">
        <v>2017</v>
      </c>
      <c r="C87" s="46" t="s">
        <v>1991</v>
      </c>
      <c r="E87" s="46">
        <v>2011</v>
      </c>
      <c r="F87" s="48">
        <v>41061</v>
      </c>
      <c r="G87" s="47" t="s">
        <v>2018</v>
      </c>
      <c r="H87" s="47" t="s">
        <v>2019</v>
      </c>
      <c r="J87" s="47" t="s">
        <v>564</v>
      </c>
      <c r="P87" s="47" t="s">
        <v>2020</v>
      </c>
      <c r="T87" s="47" t="s">
        <v>2021</v>
      </c>
      <c r="U87" s="47" t="s">
        <v>2022</v>
      </c>
    </row>
    <row r="88" spans="2:25" ht="28.5" customHeight="1" x14ac:dyDescent="0.25">
      <c r="B88" s="45" t="s">
        <v>2013</v>
      </c>
      <c r="C88" s="46" t="s">
        <v>2014</v>
      </c>
      <c r="E88" s="46">
        <v>2009</v>
      </c>
      <c r="F88" s="48">
        <v>41061</v>
      </c>
      <c r="G88" s="47" t="s">
        <v>2018</v>
      </c>
      <c r="H88" s="47" t="s">
        <v>2025</v>
      </c>
      <c r="I88" s="47" t="s">
        <v>2026</v>
      </c>
      <c r="J88" s="47" t="s">
        <v>564</v>
      </c>
      <c r="O88" s="52">
        <v>40148</v>
      </c>
      <c r="P88" s="47" t="s">
        <v>2027</v>
      </c>
      <c r="R88" s="47" t="s">
        <v>2028</v>
      </c>
      <c r="W88" s="47" t="s">
        <v>2029</v>
      </c>
      <c r="X88" s="47" t="s">
        <v>2030</v>
      </c>
    </row>
    <row r="89" spans="2:25" ht="14.25" customHeight="1" x14ac:dyDescent="0.25">
      <c r="B89" s="45" t="s">
        <v>2031</v>
      </c>
      <c r="C89" s="46" t="s">
        <v>2032</v>
      </c>
      <c r="F89" s="48">
        <v>41061</v>
      </c>
      <c r="G89" s="47" t="s">
        <v>2018</v>
      </c>
      <c r="H89" s="47" t="s">
        <v>2034</v>
      </c>
      <c r="J89" s="47" t="s">
        <v>564</v>
      </c>
      <c r="T89" s="47" t="s">
        <v>2063</v>
      </c>
    </row>
    <row r="90" spans="2:25" ht="14.25" customHeight="1" x14ac:dyDescent="0.25">
      <c r="B90" s="45" t="s">
        <v>2065</v>
      </c>
      <c r="C90" s="46" t="s">
        <v>145</v>
      </c>
      <c r="E90" s="47" t="s">
        <v>551</v>
      </c>
      <c r="F90" s="48">
        <v>41061</v>
      </c>
      <c r="G90" s="47" t="s">
        <v>2069</v>
      </c>
      <c r="H90" s="47" t="s">
        <v>2070</v>
      </c>
      <c r="J90" s="47" t="s">
        <v>564</v>
      </c>
      <c r="Y90" s="47" t="s">
        <v>1668</v>
      </c>
    </row>
    <row r="91" spans="2:25" ht="14.25" customHeight="1" x14ac:dyDescent="0.25">
      <c r="B91" s="45" t="s">
        <v>2071</v>
      </c>
      <c r="C91" s="46" t="s">
        <v>145</v>
      </c>
      <c r="E91" s="47" t="s">
        <v>551</v>
      </c>
      <c r="F91" s="48">
        <v>41061</v>
      </c>
      <c r="G91" s="47" t="s">
        <v>2072</v>
      </c>
      <c r="H91" s="47" t="s">
        <v>2074</v>
      </c>
      <c r="J91" s="47" t="s">
        <v>564</v>
      </c>
    </row>
    <row r="92" spans="2:25" ht="72" customHeight="1" x14ac:dyDescent="0.25">
      <c r="B92" s="45" t="s">
        <v>2076</v>
      </c>
      <c r="C92" s="46" t="s">
        <v>2081</v>
      </c>
      <c r="E92" s="47">
        <v>2010</v>
      </c>
      <c r="F92" s="48">
        <v>41061</v>
      </c>
      <c r="G92" s="47" t="s">
        <v>2085</v>
      </c>
      <c r="H92" s="47" t="s">
        <v>2088</v>
      </c>
      <c r="J92" s="47" t="s">
        <v>564</v>
      </c>
    </row>
    <row r="93" spans="2:25" ht="57.75" customHeight="1" x14ac:dyDescent="0.25">
      <c r="B93" s="45" t="s">
        <v>2092</v>
      </c>
      <c r="C93" s="46" t="s">
        <v>145</v>
      </c>
      <c r="D93" s="47" t="s">
        <v>2098</v>
      </c>
      <c r="E93" s="47">
        <v>2001</v>
      </c>
      <c r="F93" s="48">
        <v>41091</v>
      </c>
      <c r="G93" s="47" t="s">
        <v>2124</v>
      </c>
      <c r="H93" s="47" t="s">
        <v>2126</v>
      </c>
      <c r="J93" s="47" t="s">
        <v>564</v>
      </c>
      <c r="S93" s="47" t="s">
        <v>2127</v>
      </c>
    </row>
    <row r="94" spans="2:25" ht="57.75" customHeight="1" x14ac:dyDescent="0.25">
      <c r="B94" s="45" t="s">
        <v>2128</v>
      </c>
      <c r="C94" s="46" t="s">
        <v>145</v>
      </c>
      <c r="D94" s="47" t="s">
        <v>2149</v>
      </c>
      <c r="E94" s="47">
        <v>2000</v>
      </c>
      <c r="F94" s="48">
        <v>41091</v>
      </c>
      <c r="G94" s="47" t="s">
        <v>2124</v>
      </c>
      <c r="H94" s="47" t="s">
        <v>2153</v>
      </c>
      <c r="J94" s="47" t="s">
        <v>564</v>
      </c>
      <c r="S94" s="47" t="s">
        <v>2154</v>
      </c>
    </row>
    <row r="95" spans="2:25" ht="86.25" customHeight="1" x14ac:dyDescent="0.25">
      <c r="B95" s="45" t="s">
        <v>2156</v>
      </c>
      <c r="C95" s="46" t="s">
        <v>145</v>
      </c>
      <c r="E95" s="47">
        <v>2005</v>
      </c>
      <c r="F95" s="48">
        <v>41061</v>
      </c>
      <c r="G95" s="53" t="s">
        <v>2161</v>
      </c>
      <c r="H95" s="47" t="s">
        <v>2177</v>
      </c>
      <c r="J95" s="47" t="s">
        <v>536</v>
      </c>
    </row>
    <row r="96" spans="2:25" ht="14.25" customHeight="1" x14ac:dyDescent="0.25">
      <c r="B96" s="45" t="s">
        <v>2180</v>
      </c>
      <c r="C96" s="46" t="s">
        <v>145</v>
      </c>
      <c r="E96" s="47" t="s">
        <v>551</v>
      </c>
      <c r="F96" s="48">
        <v>41061</v>
      </c>
      <c r="G96" s="47" t="s">
        <v>2185</v>
      </c>
      <c r="H96" s="47" t="s">
        <v>2186</v>
      </c>
      <c r="J96" s="47" t="s">
        <v>564</v>
      </c>
    </row>
    <row r="97" spans="1:25" ht="28.5" customHeight="1" x14ac:dyDescent="0.25">
      <c r="A97" s="47" t="s">
        <v>1491</v>
      </c>
      <c r="B97" s="45" t="s">
        <v>2189</v>
      </c>
      <c r="C97" s="46" t="s">
        <v>145</v>
      </c>
      <c r="D97" s="47" t="s">
        <v>1498</v>
      </c>
      <c r="E97" s="47" t="s">
        <v>551</v>
      </c>
      <c r="F97" s="48">
        <v>41061</v>
      </c>
      <c r="G97" s="47" t="s">
        <v>2194</v>
      </c>
      <c r="J97" s="47" t="s">
        <v>1350</v>
      </c>
    </row>
    <row r="98" spans="1:25" ht="28.5" customHeight="1" x14ac:dyDescent="0.25">
      <c r="A98" s="47" t="s">
        <v>1491</v>
      </c>
      <c r="B98" s="45" t="s">
        <v>2198</v>
      </c>
      <c r="C98" s="46" t="s">
        <v>145</v>
      </c>
      <c r="D98" s="47" t="s">
        <v>2207</v>
      </c>
      <c r="E98" s="47" t="s">
        <v>551</v>
      </c>
      <c r="F98" s="48">
        <v>41061</v>
      </c>
      <c r="G98" s="47" t="s">
        <v>2194</v>
      </c>
      <c r="H98" s="47" t="s">
        <v>2209</v>
      </c>
      <c r="J98" s="47" t="s">
        <v>564</v>
      </c>
      <c r="Y98" s="47" t="s">
        <v>1668</v>
      </c>
    </row>
    <row r="99" spans="1:25" ht="28.5" customHeight="1" x14ac:dyDescent="0.25">
      <c r="B99" s="45" t="s">
        <v>2211</v>
      </c>
      <c r="C99" s="46" t="s">
        <v>2214</v>
      </c>
      <c r="D99" s="47" t="s">
        <v>1256</v>
      </c>
      <c r="E99" s="46">
        <v>2005</v>
      </c>
      <c r="F99" s="48">
        <v>41061</v>
      </c>
      <c r="G99" s="47" t="s">
        <v>2216</v>
      </c>
      <c r="H99" s="47" t="s">
        <v>2218</v>
      </c>
      <c r="I99" s="47" t="s">
        <v>2219</v>
      </c>
      <c r="J99" s="47" t="s">
        <v>564</v>
      </c>
      <c r="O99" s="52">
        <v>38687</v>
      </c>
      <c r="P99" s="47" t="s">
        <v>2221</v>
      </c>
      <c r="Q99" s="47" t="s">
        <v>2223</v>
      </c>
      <c r="R99" s="47" t="s">
        <v>2224</v>
      </c>
      <c r="T99" s="47" t="s">
        <v>2233</v>
      </c>
      <c r="X99" s="47" t="s">
        <v>2244</v>
      </c>
    </row>
    <row r="100" spans="1:25" ht="28.5" customHeight="1" x14ac:dyDescent="0.25">
      <c r="B100" s="45" t="s">
        <v>2246</v>
      </c>
      <c r="C100" s="46" t="s">
        <v>145</v>
      </c>
      <c r="E100" s="47">
        <v>2011</v>
      </c>
      <c r="F100" s="48">
        <v>41061</v>
      </c>
      <c r="G100" s="47" t="s">
        <v>2252</v>
      </c>
      <c r="H100" s="47" t="s">
        <v>2259</v>
      </c>
      <c r="J100" s="47" t="s">
        <v>564</v>
      </c>
    </row>
    <row r="101" spans="1:25" ht="28.5" customHeight="1" x14ac:dyDescent="0.25">
      <c r="B101" s="49" t="s">
        <v>2264</v>
      </c>
      <c r="C101" s="46" t="s">
        <v>145</v>
      </c>
      <c r="D101" s="47" t="s">
        <v>548</v>
      </c>
      <c r="E101" s="47" t="s">
        <v>551</v>
      </c>
      <c r="F101" s="48">
        <v>41061</v>
      </c>
      <c r="G101" s="47" t="s">
        <v>145</v>
      </c>
      <c r="H101" s="47" t="s">
        <v>2272</v>
      </c>
      <c r="J101" s="47" t="s">
        <v>564</v>
      </c>
      <c r="S101" s="47" t="s">
        <v>2273</v>
      </c>
      <c r="Y101" s="47" t="s">
        <v>2274</v>
      </c>
    </row>
    <row r="102" spans="1:25" ht="57.75" customHeight="1" x14ac:dyDescent="0.25">
      <c r="B102" s="45" t="s">
        <v>2275</v>
      </c>
      <c r="C102" s="46" t="s">
        <v>2277</v>
      </c>
      <c r="D102" s="47" t="s">
        <v>1256</v>
      </c>
      <c r="E102" s="46">
        <v>2009</v>
      </c>
      <c r="F102" s="48">
        <v>41061</v>
      </c>
      <c r="G102" s="47" t="s">
        <v>145</v>
      </c>
      <c r="H102" s="47" t="s">
        <v>2285</v>
      </c>
      <c r="J102" s="47" t="s">
        <v>564</v>
      </c>
      <c r="K102" s="58" t="s">
        <v>2288</v>
      </c>
      <c r="L102" s="47">
        <v>72</v>
      </c>
      <c r="N102" s="47" t="s">
        <v>2290</v>
      </c>
      <c r="T102" s="47" t="s">
        <v>2291</v>
      </c>
      <c r="W102" s="47" t="s">
        <v>2293</v>
      </c>
    </row>
    <row r="103" spans="1:25" ht="28.5" customHeight="1" x14ac:dyDescent="0.25">
      <c r="B103" s="59" t="s">
        <v>2294</v>
      </c>
      <c r="C103" s="46" t="s">
        <v>2297</v>
      </c>
      <c r="D103" s="47" t="s">
        <v>1256</v>
      </c>
      <c r="E103" s="46">
        <v>2009</v>
      </c>
      <c r="F103" s="48">
        <v>41061</v>
      </c>
      <c r="G103" s="47" t="s">
        <v>145</v>
      </c>
      <c r="H103" s="47" t="s">
        <v>2298</v>
      </c>
      <c r="K103" s="51" t="s">
        <v>2299</v>
      </c>
      <c r="L103" s="47">
        <v>5</v>
      </c>
      <c r="M103" s="47" t="s">
        <v>2302</v>
      </c>
      <c r="N103" s="47" t="s">
        <v>2305</v>
      </c>
      <c r="S103" s="47" t="s">
        <v>2306</v>
      </c>
    </row>
    <row r="104" spans="1:25" ht="28.5" customHeight="1" x14ac:dyDescent="0.25">
      <c r="B104" s="45" t="s">
        <v>2309</v>
      </c>
      <c r="C104" s="46" t="s">
        <v>2313</v>
      </c>
      <c r="E104" s="46">
        <v>2008</v>
      </c>
      <c r="F104" s="48">
        <v>41061</v>
      </c>
      <c r="G104" s="47" t="s">
        <v>145</v>
      </c>
      <c r="H104" s="47" t="s">
        <v>2315</v>
      </c>
      <c r="J104" s="47" t="s">
        <v>564</v>
      </c>
      <c r="L104" s="47">
        <v>35</v>
      </c>
      <c r="M104" s="47" t="s">
        <v>1271</v>
      </c>
      <c r="N104" s="47" t="s">
        <v>2319</v>
      </c>
      <c r="T104" s="47" t="s">
        <v>2322</v>
      </c>
    </row>
    <row r="105" spans="1:25" ht="14.25" customHeight="1" x14ac:dyDescent="0.25">
      <c r="B105" s="45" t="s">
        <v>2325</v>
      </c>
      <c r="C105" s="46" t="s">
        <v>2326</v>
      </c>
      <c r="E105" s="46">
        <v>2008</v>
      </c>
      <c r="F105" s="48">
        <v>41061</v>
      </c>
      <c r="G105" s="47" t="s">
        <v>145</v>
      </c>
      <c r="H105" s="47" t="s">
        <v>2329</v>
      </c>
      <c r="J105" s="47" t="s">
        <v>564</v>
      </c>
      <c r="L105" s="47">
        <v>19</v>
      </c>
      <c r="M105" s="47" t="s">
        <v>2343</v>
      </c>
      <c r="N105" s="47" t="s">
        <v>2346</v>
      </c>
      <c r="T105" s="47" t="s">
        <v>2347</v>
      </c>
      <c r="U105" s="47" t="s">
        <v>2348</v>
      </c>
      <c r="X105" s="47" t="s">
        <v>2349</v>
      </c>
    </row>
    <row r="106" spans="1:25" ht="28.5" customHeight="1" x14ac:dyDescent="0.25">
      <c r="B106" s="50" t="s">
        <v>2352</v>
      </c>
      <c r="C106" s="46" t="s">
        <v>2353</v>
      </c>
      <c r="D106" s="47" t="s">
        <v>1256</v>
      </c>
      <c r="E106" s="46">
        <v>2008</v>
      </c>
      <c r="F106" s="48">
        <v>41061</v>
      </c>
      <c r="G106" s="47" t="s">
        <v>145</v>
      </c>
      <c r="H106" s="47" t="s">
        <v>2357</v>
      </c>
      <c r="K106" s="51" t="s">
        <v>2358</v>
      </c>
      <c r="L106" s="47">
        <v>35</v>
      </c>
      <c r="M106" s="47" t="s">
        <v>1271</v>
      </c>
      <c r="N106" s="47" t="s">
        <v>2362</v>
      </c>
    </row>
    <row r="107" spans="1:25" ht="28.5" customHeight="1" x14ac:dyDescent="0.25">
      <c r="B107" s="45" t="s">
        <v>2364</v>
      </c>
      <c r="C107" s="46" t="s">
        <v>2366</v>
      </c>
      <c r="E107" s="46">
        <v>2003</v>
      </c>
      <c r="F107" s="48">
        <v>41061</v>
      </c>
      <c r="G107" s="47" t="s">
        <v>145</v>
      </c>
      <c r="H107" s="47" t="s">
        <v>2387</v>
      </c>
      <c r="J107" s="47" t="s">
        <v>564</v>
      </c>
      <c r="K107" s="51" t="s">
        <v>2389</v>
      </c>
      <c r="L107" s="47">
        <v>15</v>
      </c>
      <c r="M107" s="47" t="s">
        <v>2392</v>
      </c>
      <c r="O107" s="52">
        <v>37803</v>
      </c>
      <c r="T107" s="47" t="s">
        <v>2394</v>
      </c>
    </row>
    <row r="108" spans="1:25" ht="28.5" customHeight="1" x14ac:dyDescent="0.25">
      <c r="B108" s="59" t="s">
        <v>2395</v>
      </c>
      <c r="C108" s="46" t="s">
        <v>2397</v>
      </c>
      <c r="E108" s="46">
        <v>2001</v>
      </c>
      <c r="F108" s="48">
        <v>41061</v>
      </c>
      <c r="G108" s="47" t="s">
        <v>145</v>
      </c>
      <c r="H108" s="47" t="s">
        <v>2404</v>
      </c>
      <c r="J108" s="47" t="s">
        <v>564</v>
      </c>
      <c r="K108" s="51" t="s">
        <v>2413</v>
      </c>
      <c r="L108" s="47">
        <v>4</v>
      </c>
      <c r="M108" s="47" t="s">
        <v>2414</v>
      </c>
      <c r="N108" s="47" t="s">
        <v>2416</v>
      </c>
      <c r="T108" s="47" t="s">
        <v>2417</v>
      </c>
      <c r="U108" s="47" t="s">
        <v>2418</v>
      </c>
    </row>
    <row r="109" spans="1:25" ht="28.5" customHeight="1" x14ac:dyDescent="0.25">
      <c r="B109" s="45" t="s">
        <v>2421</v>
      </c>
      <c r="C109" s="46" t="s">
        <v>2423</v>
      </c>
      <c r="D109" s="47" t="s">
        <v>1256</v>
      </c>
      <c r="E109" s="46">
        <v>1998</v>
      </c>
      <c r="F109" s="48">
        <v>41061</v>
      </c>
      <c r="G109" s="47" t="s">
        <v>145</v>
      </c>
      <c r="H109" s="47" t="s">
        <v>2427</v>
      </c>
      <c r="J109" s="47" t="s">
        <v>564</v>
      </c>
      <c r="K109" s="51" t="s">
        <v>2430</v>
      </c>
      <c r="L109" s="47">
        <v>7</v>
      </c>
      <c r="M109" s="47" t="s">
        <v>1934</v>
      </c>
      <c r="N109" s="47" t="s">
        <v>2441</v>
      </c>
      <c r="P109" s="51" t="s">
        <v>2443</v>
      </c>
    </row>
    <row r="110" spans="1:25" ht="14.25" customHeight="1" x14ac:dyDescent="0.25">
      <c r="B110" s="45" t="s">
        <v>2445</v>
      </c>
      <c r="C110" s="46" t="s">
        <v>2447</v>
      </c>
      <c r="E110" s="46">
        <v>1997</v>
      </c>
      <c r="F110" s="48">
        <v>41061</v>
      </c>
      <c r="G110" s="47" t="s">
        <v>145</v>
      </c>
      <c r="H110" s="47" t="s">
        <v>2450</v>
      </c>
      <c r="J110" s="47" t="s">
        <v>564</v>
      </c>
      <c r="L110" s="47">
        <v>13</v>
      </c>
      <c r="M110" s="47" t="s">
        <v>1934</v>
      </c>
      <c r="N110" s="47" t="s">
        <v>2453</v>
      </c>
      <c r="Q110" s="47" t="s">
        <v>2455</v>
      </c>
      <c r="T110" s="47" t="s">
        <v>2456</v>
      </c>
    </row>
    <row r="111" spans="1:25" ht="28.5" customHeight="1" x14ac:dyDescent="0.25">
      <c r="B111" s="45" t="s">
        <v>2459</v>
      </c>
      <c r="C111" s="46" t="s">
        <v>2469</v>
      </c>
      <c r="D111" s="47" t="s">
        <v>1256</v>
      </c>
      <c r="E111" s="46">
        <v>1995</v>
      </c>
      <c r="F111" s="48">
        <v>41061</v>
      </c>
      <c r="G111" s="47" t="s">
        <v>145</v>
      </c>
      <c r="H111" s="47" t="s">
        <v>2474</v>
      </c>
      <c r="J111" s="47" t="s">
        <v>564</v>
      </c>
      <c r="K111" s="51" t="s">
        <v>2483</v>
      </c>
      <c r="L111" s="47">
        <v>124</v>
      </c>
      <c r="M111" s="47" t="s">
        <v>1271</v>
      </c>
      <c r="N111" s="47" t="s">
        <v>2484</v>
      </c>
      <c r="T111" s="47" t="s">
        <v>2486</v>
      </c>
    </row>
    <row r="112" spans="1:25" ht="14.25" customHeight="1" x14ac:dyDescent="0.25">
      <c r="B112" s="45" t="s">
        <v>2488</v>
      </c>
      <c r="C112" s="46" t="s">
        <v>2489</v>
      </c>
      <c r="D112" s="47" t="s">
        <v>1256</v>
      </c>
      <c r="F112" s="48">
        <v>41061</v>
      </c>
      <c r="G112" s="47" t="s">
        <v>145</v>
      </c>
      <c r="H112" s="47" t="s">
        <v>2492</v>
      </c>
      <c r="J112" s="47" t="s">
        <v>564</v>
      </c>
      <c r="S112" s="47" t="s">
        <v>2495</v>
      </c>
    </row>
    <row r="113" spans="2:25" ht="57.75" customHeight="1" x14ac:dyDescent="0.25">
      <c r="B113" s="45" t="s">
        <v>2496</v>
      </c>
      <c r="C113" s="46" t="s">
        <v>2499</v>
      </c>
      <c r="D113" s="47" t="s">
        <v>1256</v>
      </c>
      <c r="F113" s="48">
        <v>41061</v>
      </c>
      <c r="G113" s="47" t="s">
        <v>145</v>
      </c>
      <c r="H113" s="47" t="s">
        <v>2500</v>
      </c>
      <c r="S113" s="47" t="s">
        <v>2502</v>
      </c>
    </row>
    <row r="114" spans="2:25" ht="43.5" customHeight="1" x14ac:dyDescent="0.25">
      <c r="B114" s="45" t="s">
        <v>2504</v>
      </c>
      <c r="C114" s="46" t="s">
        <v>145</v>
      </c>
      <c r="E114" s="47">
        <v>2008</v>
      </c>
      <c r="F114" s="48">
        <v>41061</v>
      </c>
      <c r="G114" s="47" t="s">
        <v>2508</v>
      </c>
      <c r="H114" s="47" t="s">
        <v>2509</v>
      </c>
      <c r="J114" s="47" t="s">
        <v>564</v>
      </c>
    </row>
    <row r="115" spans="2:25" ht="14.25" customHeight="1" x14ac:dyDescent="0.25">
      <c r="B115" s="45" t="s">
        <v>2511</v>
      </c>
      <c r="C115" s="46" t="s">
        <v>145</v>
      </c>
      <c r="E115" s="47" t="s">
        <v>551</v>
      </c>
      <c r="F115" s="48">
        <v>41061</v>
      </c>
      <c r="G115" s="47" t="s">
        <v>2519</v>
      </c>
      <c r="H115" s="47" t="s">
        <v>2520</v>
      </c>
      <c r="J115" s="47" t="s">
        <v>564</v>
      </c>
    </row>
    <row r="116" spans="2:25" ht="14.25" customHeight="1" x14ac:dyDescent="0.25">
      <c r="B116" s="45" t="s">
        <v>2521</v>
      </c>
      <c r="C116" s="46" t="s">
        <v>145</v>
      </c>
      <c r="D116" s="47" t="s">
        <v>548</v>
      </c>
      <c r="E116" s="47">
        <v>2010</v>
      </c>
      <c r="F116" s="48">
        <v>41061</v>
      </c>
      <c r="G116" s="47" t="s">
        <v>2525</v>
      </c>
      <c r="H116" s="47" t="s">
        <v>2526</v>
      </c>
      <c r="J116" s="47" t="s">
        <v>564</v>
      </c>
      <c r="Y116" s="47" t="s">
        <v>2527</v>
      </c>
    </row>
    <row r="117" spans="2:25" ht="28.5" customHeight="1" x14ac:dyDescent="0.25">
      <c r="B117" s="45" t="s">
        <v>2528</v>
      </c>
      <c r="C117" s="46" t="s">
        <v>2530</v>
      </c>
      <c r="E117" s="46">
        <v>1998</v>
      </c>
      <c r="F117" s="48">
        <v>41061</v>
      </c>
      <c r="G117" s="47" t="s">
        <v>2535</v>
      </c>
      <c r="H117" s="47" t="s">
        <v>2563</v>
      </c>
      <c r="J117" s="47" t="s">
        <v>564</v>
      </c>
      <c r="T117" s="47" t="s">
        <v>2565</v>
      </c>
    </row>
    <row r="118" spans="2:25" ht="14.25" customHeight="1" x14ac:dyDescent="0.25">
      <c r="B118" s="45" t="s">
        <v>2569</v>
      </c>
      <c r="C118" s="46" t="s">
        <v>145</v>
      </c>
      <c r="E118" s="47">
        <v>2004</v>
      </c>
      <c r="F118" s="48">
        <v>41061</v>
      </c>
      <c r="G118" s="51" t="s">
        <v>2573</v>
      </c>
      <c r="H118" s="47" t="s">
        <v>2575</v>
      </c>
      <c r="J118" s="47" t="s">
        <v>564</v>
      </c>
      <c r="S118" s="47" t="s">
        <v>2602</v>
      </c>
    </row>
    <row r="119" spans="2:25" ht="14.25" customHeight="1" x14ac:dyDescent="0.25">
      <c r="B119" s="45" t="s">
        <v>2604</v>
      </c>
      <c r="C119" s="46" t="s">
        <v>145</v>
      </c>
      <c r="E119" s="47" t="s">
        <v>551</v>
      </c>
      <c r="F119" s="48">
        <v>41061</v>
      </c>
      <c r="G119" s="47" t="s">
        <v>193</v>
      </c>
      <c r="J119" s="47" t="s">
        <v>564</v>
      </c>
      <c r="Y119" s="47" t="s">
        <v>2614</v>
      </c>
    </row>
    <row r="120" spans="2:25" ht="28.5" customHeight="1" x14ac:dyDescent="0.25">
      <c r="B120" s="45" t="s">
        <v>2615</v>
      </c>
      <c r="C120" s="46" t="s">
        <v>2626</v>
      </c>
      <c r="D120" s="47" t="s">
        <v>2628</v>
      </c>
      <c r="E120" s="47">
        <v>2001</v>
      </c>
      <c r="F120" s="48">
        <v>41061</v>
      </c>
      <c r="G120" s="47" t="s">
        <v>189</v>
      </c>
      <c r="H120" s="47" t="s">
        <v>2630</v>
      </c>
      <c r="J120" s="47" t="s">
        <v>564</v>
      </c>
    </row>
    <row r="121" spans="2:25" ht="43.5" customHeight="1" x14ac:dyDescent="0.25">
      <c r="B121" s="45" t="s">
        <v>2632</v>
      </c>
      <c r="C121" s="46" t="s">
        <v>145</v>
      </c>
      <c r="E121" s="47">
        <v>2010</v>
      </c>
      <c r="F121" s="48">
        <v>41061</v>
      </c>
      <c r="G121" s="47" t="s">
        <v>2636</v>
      </c>
      <c r="H121" s="47" t="s">
        <v>2640</v>
      </c>
      <c r="J121" s="47" t="s">
        <v>564</v>
      </c>
      <c r="Y121" s="47" t="s">
        <v>1668</v>
      </c>
    </row>
    <row r="122" spans="2:25" ht="14.25" customHeight="1" x14ac:dyDescent="0.25">
      <c r="B122" s="45" t="s">
        <v>615</v>
      </c>
      <c r="C122" s="46" t="s">
        <v>145</v>
      </c>
      <c r="D122" s="47" t="s">
        <v>617</v>
      </c>
      <c r="E122" s="47" t="s">
        <v>551</v>
      </c>
      <c r="F122" s="48">
        <v>41061</v>
      </c>
      <c r="G122" s="47" t="s">
        <v>610</v>
      </c>
      <c r="H122" s="47" t="s">
        <v>618</v>
      </c>
      <c r="J122" s="47" t="s">
        <v>564</v>
      </c>
    </row>
    <row r="123" spans="2:25" ht="14.25" customHeight="1" x14ac:dyDescent="0.25">
      <c r="B123" s="45" t="s">
        <v>612</v>
      </c>
      <c r="C123" s="46" t="s">
        <v>2665</v>
      </c>
      <c r="D123" s="47" t="s">
        <v>150</v>
      </c>
      <c r="E123" s="47">
        <v>1994</v>
      </c>
      <c r="F123" s="48">
        <v>41061</v>
      </c>
      <c r="G123" s="47" t="s">
        <v>610</v>
      </c>
      <c r="H123" s="47" t="s">
        <v>614</v>
      </c>
      <c r="J123" s="47" t="s">
        <v>564</v>
      </c>
    </row>
    <row r="124" spans="2:25" ht="14.25" customHeight="1" x14ac:dyDescent="0.25">
      <c r="B124" s="45" t="s">
        <v>604</v>
      </c>
      <c r="C124" s="46" t="s">
        <v>2674</v>
      </c>
      <c r="D124" s="47" t="s">
        <v>150</v>
      </c>
      <c r="E124" s="47">
        <v>1989</v>
      </c>
      <c r="F124" s="48">
        <v>41061</v>
      </c>
      <c r="G124" s="47" t="s">
        <v>610</v>
      </c>
      <c r="H124" s="47" t="s">
        <v>611</v>
      </c>
      <c r="J124" s="47" t="s">
        <v>564</v>
      </c>
    </row>
    <row r="125" spans="2:25" ht="14.25" customHeight="1" x14ac:dyDescent="0.25">
      <c r="B125" s="45" t="s">
        <v>2686</v>
      </c>
      <c r="C125" s="46" t="s">
        <v>145</v>
      </c>
      <c r="D125" s="47" t="s">
        <v>2688</v>
      </c>
      <c r="E125" s="47">
        <v>2009</v>
      </c>
      <c r="F125" s="48">
        <v>41061</v>
      </c>
      <c r="G125" s="47" t="s">
        <v>2694</v>
      </c>
      <c r="H125" s="47" t="s">
        <v>2695</v>
      </c>
      <c r="J125" s="47" t="s">
        <v>564</v>
      </c>
      <c r="Y125" s="47" t="s">
        <v>2696</v>
      </c>
    </row>
    <row r="126" spans="2:25" ht="115.5" customHeight="1" x14ac:dyDescent="0.25">
      <c r="B126" s="45" t="s">
        <v>2698</v>
      </c>
      <c r="C126" s="46" t="s">
        <v>2701</v>
      </c>
      <c r="E126" s="46">
        <v>2005</v>
      </c>
      <c r="F126" s="48">
        <v>41061</v>
      </c>
      <c r="G126" s="47" t="s">
        <v>2702</v>
      </c>
      <c r="H126" s="47" t="s">
        <v>2703</v>
      </c>
      <c r="J126" s="47" t="s">
        <v>564</v>
      </c>
      <c r="T126" s="47" t="s">
        <v>2704</v>
      </c>
      <c r="U126" s="47" t="s">
        <v>2705</v>
      </c>
    </row>
    <row r="127" spans="2:25" ht="28.5" customHeight="1" x14ac:dyDescent="0.25">
      <c r="B127" s="49" t="s">
        <v>2706</v>
      </c>
      <c r="C127" s="46" t="s">
        <v>145</v>
      </c>
      <c r="D127" s="47" t="s">
        <v>1077</v>
      </c>
      <c r="E127" s="47" t="s">
        <v>551</v>
      </c>
      <c r="F127" s="48">
        <v>41091</v>
      </c>
      <c r="G127" s="47" t="s">
        <v>2708</v>
      </c>
      <c r="H127" s="47" t="s">
        <v>2709</v>
      </c>
      <c r="J127" s="47" t="s">
        <v>536</v>
      </c>
      <c r="S127" s="47" t="s">
        <v>2710</v>
      </c>
    </row>
    <row r="128" spans="2:25" ht="14.25" customHeight="1" x14ac:dyDescent="0.25">
      <c r="B128" s="45" t="s">
        <v>2711</v>
      </c>
      <c r="C128" s="46" t="s">
        <v>145</v>
      </c>
      <c r="E128" s="47" t="s">
        <v>551</v>
      </c>
      <c r="F128" s="48">
        <v>41061</v>
      </c>
      <c r="G128" s="53" t="s">
        <v>2713</v>
      </c>
      <c r="H128" s="47" t="s">
        <v>2714</v>
      </c>
      <c r="J128" s="47" t="s">
        <v>536</v>
      </c>
    </row>
    <row r="129" spans="1:20" ht="14.25" customHeight="1" x14ac:dyDescent="0.25">
      <c r="B129" s="45" t="s">
        <v>2715</v>
      </c>
      <c r="C129" s="46" t="s">
        <v>2716</v>
      </c>
      <c r="D129" s="47" t="s">
        <v>150</v>
      </c>
      <c r="E129" s="47" t="s">
        <v>551</v>
      </c>
      <c r="F129" s="48">
        <v>41061</v>
      </c>
      <c r="G129" s="47" t="s">
        <v>231</v>
      </c>
      <c r="H129" s="47" t="s">
        <v>2717</v>
      </c>
    </row>
    <row r="130" spans="1:20" ht="43.5" customHeight="1" x14ac:dyDescent="0.25">
      <c r="B130" s="45" t="s">
        <v>2718</v>
      </c>
      <c r="C130" s="46" t="s">
        <v>145</v>
      </c>
      <c r="D130" s="47" t="s">
        <v>2719</v>
      </c>
      <c r="E130" s="47">
        <v>2008</v>
      </c>
      <c r="F130" s="48">
        <v>41061</v>
      </c>
      <c r="G130" s="47" t="s">
        <v>2720</v>
      </c>
      <c r="H130" s="47" t="s">
        <v>2722</v>
      </c>
      <c r="J130" s="47" t="s">
        <v>564</v>
      </c>
    </row>
    <row r="131" spans="1:20" ht="28.5" customHeight="1" x14ac:dyDescent="0.25">
      <c r="A131" s="47" t="s">
        <v>1491</v>
      </c>
      <c r="B131" s="45" t="s">
        <v>2723</v>
      </c>
      <c r="C131" s="46" t="s">
        <v>145</v>
      </c>
      <c r="D131" s="47" t="s">
        <v>1498</v>
      </c>
      <c r="E131" s="47" t="s">
        <v>551</v>
      </c>
      <c r="F131" s="48">
        <v>41061</v>
      </c>
      <c r="G131" s="47" t="s">
        <v>2724</v>
      </c>
      <c r="J131" s="47" t="s">
        <v>1350</v>
      </c>
    </row>
    <row r="132" spans="1:20" ht="28.5" customHeight="1" x14ac:dyDescent="0.25">
      <c r="B132" s="45" t="s">
        <v>2726</v>
      </c>
      <c r="C132" s="46" t="s">
        <v>145</v>
      </c>
      <c r="D132" s="47" t="s">
        <v>1341</v>
      </c>
      <c r="E132" s="47" t="s">
        <v>551</v>
      </c>
      <c r="F132" s="48">
        <v>41061</v>
      </c>
      <c r="G132" s="47" t="s">
        <v>2724</v>
      </c>
      <c r="H132" s="47" t="s">
        <v>2731</v>
      </c>
      <c r="J132" s="47" t="s">
        <v>564</v>
      </c>
    </row>
    <row r="133" spans="1:20" ht="28.5" customHeight="1" x14ac:dyDescent="0.25">
      <c r="B133" s="45" t="s">
        <v>2734</v>
      </c>
      <c r="C133" s="46" t="s">
        <v>145</v>
      </c>
      <c r="D133" s="47" t="s">
        <v>1341</v>
      </c>
      <c r="E133" s="47" t="s">
        <v>551</v>
      </c>
      <c r="F133" s="48">
        <v>41061</v>
      </c>
      <c r="G133" s="47" t="s">
        <v>2724</v>
      </c>
      <c r="H133" s="47" t="s">
        <v>2737</v>
      </c>
      <c r="J133" s="47" t="s">
        <v>564</v>
      </c>
    </row>
    <row r="134" spans="1:20" ht="43.5" customHeight="1" x14ac:dyDescent="0.25">
      <c r="B134" s="45" t="s">
        <v>2738</v>
      </c>
      <c r="C134" s="46" t="s">
        <v>145</v>
      </c>
      <c r="E134" s="47">
        <v>2011</v>
      </c>
      <c r="F134" s="48">
        <v>41061</v>
      </c>
      <c r="G134" s="47" t="s">
        <v>2724</v>
      </c>
      <c r="H134" s="47" t="s">
        <v>2741</v>
      </c>
      <c r="J134" s="47" t="s">
        <v>536</v>
      </c>
    </row>
    <row r="135" spans="1:20" ht="43.5" customHeight="1" x14ac:dyDescent="0.25">
      <c r="B135" s="45" t="s">
        <v>2746</v>
      </c>
      <c r="C135" s="46" t="s">
        <v>145</v>
      </c>
      <c r="E135" s="47">
        <v>2012</v>
      </c>
      <c r="F135" s="48">
        <v>41061</v>
      </c>
      <c r="G135" s="47" t="s">
        <v>2748</v>
      </c>
      <c r="H135" s="47" t="s">
        <v>2749</v>
      </c>
      <c r="J135" s="47" t="s">
        <v>536</v>
      </c>
    </row>
    <row r="136" spans="1:20" ht="28.5" customHeight="1" x14ac:dyDescent="0.25">
      <c r="B136" s="45" t="s">
        <v>2751</v>
      </c>
      <c r="C136" s="46" t="s">
        <v>145</v>
      </c>
      <c r="E136" s="47">
        <v>2011</v>
      </c>
      <c r="F136" s="48">
        <v>41061</v>
      </c>
      <c r="G136" s="47" t="s">
        <v>2748</v>
      </c>
      <c r="H136" s="47" t="s">
        <v>2752</v>
      </c>
      <c r="J136" s="47" t="s">
        <v>536</v>
      </c>
    </row>
    <row r="137" spans="1:20" ht="43.5" customHeight="1" x14ac:dyDescent="0.25">
      <c r="B137" s="45" t="s">
        <v>2753</v>
      </c>
      <c r="C137" s="46" t="s">
        <v>145</v>
      </c>
      <c r="E137" s="47">
        <v>2010</v>
      </c>
      <c r="F137" s="48">
        <v>41061</v>
      </c>
      <c r="G137" s="47" t="s">
        <v>2748</v>
      </c>
      <c r="H137" s="47" t="s">
        <v>2754</v>
      </c>
      <c r="J137" s="47" t="s">
        <v>536</v>
      </c>
    </row>
    <row r="138" spans="1:20" ht="43.5" customHeight="1" x14ac:dyDescent="0.25">
      <c r="B138" s="45" t="s">
        <v>2756</v>
      </c>
      <c r="C138" s="46" t="s">
        <v>2758</v>
      </c>
      <c r="E138" s="47">
        <v>2011</v>
      </c>
      <c r="F138" s="48">
        <v>41061</v>
      </c>
      <c r="G138" s="47" t="s">
        <v>2759</v>
      </c>
      <c r="H138" s="47" t="s">
        <v>2761</v>
      </c>
      <c r="J138" s="47" t="s">
        <v>564</v>
      </c>
    </row>
    <row r="139" spans="1:20" ht="28.5" customHeight="1" x14ac:dyDescent="0.25">
      <c r="B139" s="45" t="s">
        <v>2762</v>
      </c>
      <c r="C139" s="46" t="s">
        <v>145</v>
      </c>
      <c r="E139" s="47">
        <v>2008</v>
      </c>
      <c r="F139" s="48">
        <v>41061</v>
      </c>
      <c r="G139" s="53" t="s">
        <v>2764</v>
      </c>
      <c r="H139" s="47" t="s">
        <v>2766</v>
      </c>
      <c r="J139" s="47" t="s">
        <v>536</v>
      </c>
    </row>
    <row r="140" spans="1:20" ht="28.5" customHeight="1" x14ac:dyDescent="0.25">
      <c r="B140" s="45" t="s">
        <v>2767</v>
      </c>
      <c r="C140" s="46" t="s">
        <v>145</v>
      </c>
      <c r="E140" s="47">
        <v>2009</v>
      </c>
      <c r="F140" s="48">
        <v>41061</v>
      </c>
      <c r="G140" s="53" t="s">
        <v>2769</v>
      </c>
      <c r="H140" s="47" t="s">
        <v>2770</v>
      </c>
      <c r="J140" s="47" t="s">
        <v>536</v>
      </c>
    </row>
    <row r="141" spans="1:20" ht="28.5" customHeight="1" x14ac:dyDescent="0.25">
      <c r="B141" s="45" t="s">
        <v>2771</v>
      </c>
      <c r="C141" s="46" t="s">
        <v>145</v>
      </c>
      <c r="E141" s="47">
        <v>2008</v>
      </c>
      <c r="F141" s="48">
        <v>41061</v>
      </c>
      <c r="G141" s="53" t="s">
        <v>2769</v>
      </c>
      <c r="H141" s="47" t="s">
        <v>2777</v>
      </c>
      <c r="J141" s="47" t="s">
        <v>536</v>
      </c>
    </row>
    <row r="142" spans="1:20" ht="14.25" customHeight="1" x14ac:dyDescent="0.25">
      <c r="B142" s="45" t="s">
        <v>2778</v>
      </c>
      <c r="C142" s="46" t="s">
        <v>145</v>
      </c>
      <c r="D142" s="47" t="s">
        <v>2779</v>
      </c>
      <c r="E142" s="47">
        <v>1996</v>
      </c>
      <c r="F142" s="48">
        <v>41091</v>
      </c>
      <c r="G142" s="47" t="s">
        <v>2780</v>
      </c>
      <c r="H142" s="47" t="s">
        <v>2782</v>
      </c>
      <c r="J142" s="47" t="s">
        <v>564</v>
      </c>
      <c r="S142" s="47" t="s">
        <v>2783</v>
      </c>
    </row>
    <row r="143" spans="1:20" ht="28.5" customHeight="1" x14ac:dyDescent="0.25">
      <c r="B143" s="45" t="s">
        <v>2784</v>
      </c>
      <c r="C143" s="46" t="s">
        <v>2786</v>
      </c>
      <c r="E143" s="47">
        <v>2006</v>
      </c>
      <c r="F143" s="48">
        <v>41061</v>
      </c>
      <c r="G143" s="47" t="s">
        <v>2789</v>
      </c>
      <c r="H143" s="47" t="s">
        <v>2790</v>
      </c>
      <c r="I143" s="47" t="s">
        <v>2792</v>
      </c>
    </row>
    <row r="144" spans="1:20" ht="28.5" customHeight="1" x14ac:dyDescent="0.25">
      <c r="B144" s="45" t="s">
        <v>2793</v>
      </c>
      <c r="C144" s="46" t="s">
        <v>2795</v>
      </c>
      <c r="E144" s="46" t="s">
        <v>551</v>
      </c>
      <c r="F144" s="48">
        <v>41061</v>
      </c>
      <c r="G144" s="47" t="s">
        <v>2797</v>
      </c>
      <c r="H144" s="47" t="s">
        <v>2798</v>
      </c>
      <c r="P144" s="47" t="s">
        <v>2800</v>
      </c>
      <c r="R144" s="47" t="s">
        <v>2801</v>
      </c>
      <c r="T144" s="47" t="s">
        <v>2021</v>
      </c>
    </row>
    <row r="145" spans="2:25" ht="28.5" customHeight="1" x14ac:dyDescent="0.25">
      <c r="B145" s="45" t="s">
        <v>2803</v>
      </c>
      <c r="C145" s="46" t="s">
        <v>2804</v>
      </c>
      <c r="D145" s="47" t="s">
        <v>1256</v>
      </c>
      <c r="F145" s="48">
        <v>41061</v>
      </c>
      <c r="G145" s="53" t="s">
        <v>2805</v>
      </c>
      <c r="H145" s="47" t="s">
        <v>2806</v>
      </c>
      <c r="J145" s="47" t="s">
        <v>564</v>
      </c>
      <c r="K145" s="51" t="s">
        <v>2807</v>
      </c>
      <c r="Q145" s="47" t="s">
        <v>2808</v>
      </c>
      <c r="R145" s="47" t="s">
        <v>2809</v>
      </c>
      <c r="S145" s="47" t="s">
        <v>2810</v>
      </c>
      <c r="W145" s="47" t="s">
        <v>2811</v>
      </c>
    </row>
    <row r="146" spans="2:25" ht="28.5" customHeight="1" x14ac:dyDescent="0.25">
      <c r="B146" s="45" t="s">
        <v>2812</v>
      </c>
      <c r="C146" s="46" t="s">
        <v>2813</v>
      </c>
      <c r="D146" s="47" t="s">
        <v>1256</v>
      </c>
      <c r="E146" s="46">
        <v>2000</v>
      </c>
      <c r="F146" s="48">
        <v>41061</v>
      </c>
      <c r="G146" s="47" t="s">
        <v>2814</v>
      </c>
      <c r="H146" s="47" t="s">
        <v>2815</v>
      </c>
      <c r="I146" s="47" t="s">
        <v>2816</v>
      </c>
      <c r="J146" s="47" t="s">
        <v>564</v>
      </c>
      <c r="K146" s="51" t="s">
        <v>2817</v>
      </c>
      <c r="L146" s="47">
        <v>52</v>
      </c>
      <c r="N146" s="47" t="s">
        <v>2818</v>
      </c>
      <c r="O146" s="52">
        <v>36404</v>
      </c>
      <c r="P146" s="47" t="s">
        <v>2819</v>
      </c>
      <c r="T146" s="47" t="s">
        <v>2820</v>
      </c>
      <c r="U146" s="47" t="s">
        <v>2821</v>
      </c>
      <c r="V146" s="47" t="s">
        <v>2822</v>
      </c>
    </row>
    <row r="147" spans="2:25" ht="14.25" customHeight="1" x14ac:dyDescent="0.25">
      <c r="B147" s="45" t="s">
        <v>2823</v>
      </c>
      <c r="C147" s="46" t="s">
        <v>145</v>
      </c>
      <c r="E147" s="47">
        <v>2010</v>
      </c>
      <c r="F147" s="48">
        <v>41061</v>
      </c>
      <c r="G147" s="47" t="s">
        <v>2825</v>
      </c>
      <c r="H147" s="47" t="s">
        <v>2827</v>
      </c>
      <c r="J147" s="47" t="s">
        <v>564</v>
      </c>
      <c r="Y147" s="47" t="s">
        <v>2828</v>
      </c>
    </row>
    <row r="148" spans="2:25" ht="14.25" customHeight="1" x14ac:dyDescent="0.25">
      <c r="B148" s="45" t="s">
        <v>2829</v>
      </c>
      <c r="C148" s="46" t="s">
        <v>145</v>
      </c>
      <c r="D148" s="47" t="s">
        <v>1341</v>
      </c>
      <c r="E148" s="47">
        <v>2010</v>
      </c>
      <c r="F148" s="48">
        <v>41061</v>
      </c>
      <c r="G148" s="47" t="s">
        <v>2832</v>
      </c>
      <c r="H148" s="47" t="s">
        <v>2833</v>
      </c>
      <c r="J148" s="47" t="s">
        <v>564</v>
      </c>
    </row>
    <row r="149" spans="2:25" ht="14.25" customHeight="1" x14ac:dyDescent="0.25">
      <c r="B149" s="45" t="s">
        <v>2834</v>
      </c>
      <c r="C149" s="46" t="s">
        <v>2838</v>
      </c>
      <c r="E149" s="46">
        <v>2010</v>
      </c>
      <c r="F149" s="48">
        <v>41061</v>
      </c>
      <c r="G149" s="47" t="s">
        <v>2840</v>
      </c>
      <c r="H149" s="47" t="s">
        <v>2833</v>
      </c>
      <c r="I149" s="47" t="s">
        <v>2841</v>
      </c>
      <c r="J149" s="47" t="s">
        <v>564</v>
      </c>
      <c r="O149" s="52">
        <v>40269</v>
      </c>
      <c r="P149" s="47" t="s">
        <v>2842</v>
      </c>
      <c r="R149" s="47" t="s">
        <v>2843</v>
      </c>
      <c r="T149" s="47" t="s">
        <v>2844</v>
      </c>
      <c r="U149" s="47" t="s">
        <v>2845</v>
      </c>
      <c r="V149" s="47" t="s">
        <v>2846</v>
      </c>
    </row>
    <row r="150" spans="2:25" ht="57.75" customHeight="1" x14ac:dyDescent="0.25">
      <c r="B150" s="45" t="s">
        <v>2847</v>
      </c>
      <c r="C150" s="46" t="s">
        <v>145</v>
      </c>
      <c r="E150" s="47" t="s">
        <v>551</v>
      </c>
      <c r="F150" s="48">
        <v>41061</v>
      </c>
      <c r="G150" s="47" t="s">
        <v>2850</v>
      </c>
      <c r="H150" s="47" t="s">
        <v>2852</v>
      </c>
      <c r="J150" s="47" t="s">
        <v>1800</v>
      </c>
    </row>
    <row r="151" spans="2:25" ht="14.25" customHeight="1" x14ac:dyDescent="0.25">
      <c r="B151" s="45" t="s">
        <v>2854</v>
      </c>
      <c r="C151" s="46" t="s">
        <v>145</v>
      </c>
      <c r="D151" s="47" t="s">
        <v>1341</v>
      </c>
      <c r="E151" s="47" t="s">
        <v>551</v>
      </c>
      <c r="F151" s="48">
        <v>41061</v>
      </c>
      <c r="G151" s="47" t="s">
        <v>2856</v>
      </c>
      <c r="H151" s="47" t="s">
        <v>2857</v>
      </c>
      <c r="J151" s="47" t="s">
        <v>564</v>
      </c>
    </row>
    <row r="152" spans="2:25" ht="28.5" customHeight="1" x14ac:dyDescent="0.25">
      <c r="B152" s="45" t="s">
        <v>2858</v>
      </c>
      <c r="C152" s="46" t="s">
        <v>145</v>
      </c>
      <c r="D152" s="47" t="s">
        <v>2859</v>
      </c>
      <c r="E152" s="47">
        <v>2012</v>
      </c>
      <c r="F152" s="48">
        <v>41061</v>
      </c>
      <c r="G152" s="47" t="s">
        <v>2860</v>
      </c>
      <c r="H152" s="47" t="s">
        <v>2862</v>
      </c>
      <c r="J152" s="47" t="s">
        <v>564</v>
      </c>
    </row>
    <row r="153" spans="2:25" ht="14.25" customHeight="1" x14ac:dyDescent="0.25">
      <c r="B153" s="45" t="s">
        <v>2868</v>
      </c>
      <c r="C153" s="46" t="s">
        <v>145</v>
      </c>
      <c r="D153" s="47" t="s">
        <v>2859</v>
      </c>
      <c r="E153" s="47">
        <v>2011</v>
      </c>
      <c r="F153" s="48">
        <v>41061</v>
      </c>
      <c r="G153" s="47" t="s">
        <v>2860</v>
      </c>
      <c r="H153" s="47" t="s">
        <v>2871</v>
      </c>
      <c r="J153" s="47" t="s">
        <v>564</v>
      </c>
      <c r="Y153" s="47" t="s">
        <v>2873</v>
      </c>
    </row>
    <row r="154" spans="2:25" ht="72" customHeight="1" x14ac:dyDescent="0.25">
      <c r="B154" s="45" t="s">
        <v>2875</v>
      </c>
      <c r="C154" s="46" t="s">
        <v>145</v>
      </c>
      <c r="D154" s="47" t="s">
        <v>2878</v>
      </c>
      <c r="E154" s="47">
        <v>2011</v>
      </c>
      <c r="F154" s="48">
        <v>41061</v>
      </c>
      <c r="G154" s="47" t="s">
        <v>2880</v>
      </c>
      <c r="H154" s="47" t="s">
        <v>2881</v>
      </c>
      <c r="J154" s="47" t="s">
        <v>564</v>
      </c>
      <c r="Y154" s="47" t="s">
        <v>2882</v>
      </c>
    </row>
    <row r="155" spans="2:25" ht="43.5" customHeight="1" x14ac:dyDescent="0.25">
      <c r="B155" s="45" t="s">
        <v>2885</v>
      </c>
      <c r="C155" s="46" t="s">
        <v>145</v>
      </c>
      <c r="D155" s="47" t="s">
        <v>2888</v>
      </c>
      <c r="E155" s="47">
        <v>2007</v>
      </c>
      <c r="F155" s="48">
        <v>41061</v>
      </c>
      <c r="G155" s="47" t="s">
        <v>2890</v>
      </c>
      <c r="H155" s="47" t="s">
        <v>2891</v>
      </c>
      <c r="J155" s="47" t="s">
        <v>564</v>
      </c>
      <c r="S155" s="47" t="s">
        <v>2892</v>
      </c>
      <c r="Y155" s="47" t="s">
        <v>2893</v>
      </c>
    </row>
    <row r="156" spans="2:25" ht="14.25" customHeight="1" x14ac:dyDescent="0.25">
      <c r="B156" s="45" t="s">
        <v>2894</v>
      </c>
      <c r="C156" s="46" t="s">
        <v>145</v>
      </c>
      <c r="E156" s="47">
        <v>1948</v>
      </c>
      <c r="F156" s="48">
        <v>41061</v>
      </c>
      <c r="G156" s="47" t="s">
        <v>2896</v>
      </c>
      <c r="H156" s="47" t="s">
        <v>2897</v>
      </c>
      <c r="J156" s="47" t="s">
        <v>564</v>
      </c>
    </row>
    <row r="157" spans="2:25" ht="43.5" customHeight="1" x14ac:dyDescent="0.25">
      <c r="B157" s="45" t="s">
        <v>2899</v>
      </c>
      <c r="C157" s="46" t="s">
        <v>145</v>
      </c>
      <c r="E157" s="47">
        <v>2009</v>
      </c>
      <c r="F157" s="48">
        <v>41061</v>
      </c>
      <c r="G157" s="47" t="s">
        <v>2901</v>
      </c>
      <c r="H157" s="47" t="s">
        <v>2903</v>
      </c>
      <c r="J157" s="47" t="s">
        <v>1800</v>
      </c>
    </row>
    <row r="158" spans="2:25" ht="57.75" customHeight="1" x14ac:dyDescent="0.25">
      <c r="B158" s="45" t="s">
        <v>2904</v>
      </c>
      <c r="C158" s="60"/>
      <c r="F158" s="48">
        <v>41061</v>
      </c>
      <c r="G158" s="47" t="s">
        <v>2901</v>
      </c>
      <c r="H158" s="47" t="s">
        <v>2914</v>
      </c>
      <c r="J158" s="47" t="s">
        <v>564</v>
      </c>
    </row>
    <row r="159" spans="2:25" ht="28.5" customHeight="1" x14ac:dyDescent="0.25">
      <c r="B159" s="45" t="s">
        <v>2915</v>
      </c>
      <c r="C159" s="46" t="s">
        <v>145</v>
      </c>
      <c r="E159" s="47">
        <v>2009</v>
      </c>
      <c r="F159" s="48">
        <v>41061</v>
      </c>
      <c r="G159" s="47" t="s">
        <v>2916</v>
      </c>
      <c r="H159" s="47" t="s">
        <v>2917</v>
      </c>
      <c r="J159" s="47" t="s">
        <v>564</v>
      </c>
    </row>
    <row r="160" spans="2:25" ht="14.25" customHeight="1" x14ac:dyDescent="0.25">
      <c r="B160" s="45" t="s">
        <v>2918</v>
      </c>
      <c r="C160" s="46" t="s">
        <v>2919</v>
      </c>
      <c r="E160" s="47">
        <v>1948</v>
      </c>
      <c r="F160" s="48">
        <v>41061</v>
      </c>
      <c r="G160" s="47" t="s">
        <v>2920</v>
      </c>
      <c r="H160" s="47" t="s">
        <v>2921</v>
      </c>
      <c r="J160" s="47" t="s">
        <v>564</v>
      </c>
    </row>
    <row r="161" spans="2:23" ht="14.25" customHeight="1" x14ac:dyDescent="0.25">
      <c r="B161" s="45" t="s">
        <v>2922</v>
      </c>
      <c r="C161" s="46" t="s">
        <v>145</v>
      </c>
      <c r="D161" s="47" t="s">
        <v>548</v>
      </c>
      <c r="E161" s="47" t="s">
        <v>551</v>
      </c>
      <c r="F161" s="48">
        <v>41061</v>
      </c>
      <c r="G161" s="47" t="s">
        <v>363</v>
      </c>
      <c r="H161" s="47" t="s">
        <v>2923</v>
      </c>
      <c r="J161" s="47" t="s">
        <v>564</v>
      </c>
    </row>
    <row r="162" spans="2:23" ht="28.5" customHeight="1" x14ac:dyDescent="0.25">
      <c r="B162" s="45" t="s">
        <v>2924</v>
      </c>
      <c r="C162" s="46" t="s">
        <v>2925</v>
      </c>
      <c r="E162" s="46">
        <v>2012</v>
      </c>
      <c r="F162" s="48">
        <v>41061</v>
      </c>
      <c r="G162" s="47" t="s">
        <v>363</v>
      </c>
      <c r="J162" s="47" t="s">
        <v>564</v>
      </c>
      <c r="P162" s="47" t="s">
        <v>2085</v>
      </c>
      <c r="W162" s="47" t="s">
        <v>2926</v>
      </c>
    </row>
    <row r="163" spans="2:23" ht="28.5" customHeight="1" x14ac:dyDescent="0.25">
      <c r="B163" s="45" t="s">
        <v>2927</v>
      </c>
      <c r="C163" s="46" t="s">
        <v>2928</v>
      </c>
      <c r="E163" s="46">
        <v>2012</v>
      </c>
      <c r="F163" s="48">
        <v>41061</v>
      </c>
      <c r="G163" s="47" t="s">
        <v>363</v>
      </c>
      <c r="H163" s="47" t="s">
        <v>2929</v>
      </c>
      <c r="J163" s="47" t="s">
        <v>564</v>
      </c>
      <c r="O163" s="52">
        <v>41041</v>
      </c>
      <c r="P163" s="47" t="s">
        <v>2930</v>
      </c>
    </row>
    <row r="164" spans="2:23" ht="43.5" customHeight="1" x14ac:dyDescent="0.25">
      <c r="B164" s="45" t="s">
        <v>2931</v>
      </c>
      <c r="C164" s="46" t="s">
        <v>2932</v>
      </c>
      <c r="E164" s="46">
        <v>2012</v>
      </c>
      <c r="F164" s="48">
        <v>41061</v>
      </c>
      <c r="G164" s="47" t="s">
        <v>363</v>
      </c>
      <c r="H164" s="47" t="s">
        <v>2933</v>
      </c>
      <c r="I164" s="47" t="s">
        <v>2934</v>
      </c>
      <c r="J164" s="47" t="s">
        <v>564</v>
      </c>
      <c r="P164" s="47" t="s">
        <v>2935</v>
      </c>
      <c r="Q164" s="47" t="s">
        <v>363</v>
      </c>
      <c r="R164" s="47" t="s">
        <v>2936</v>
      </c>
    </row>
    <row r="165" spans="2:23" ht="43.5" customHeight="1" x14ac:dyDescent="0.25">
      <c r="B165" s="45" t="s">
        <v>2937</v>
      </c>
      <c r="C165" s="46" t="s">
        <v>2938</v>
      </c>
      <c r="E165" s="46">
        <v>2011</v>
      </c>
      <c r="F165" s="48">
        <v>41061</v>
      </c>
      <c r="G165" s="47" t="s">
        <v>363</v>
      </c>
      <c r="H165" s="47" t="s">
        <v>2939</v>
      </c>
      <c r="I165" s="47" t="s">
        <v>2940</v>
      </c>
      <c r="J165" s="47" t="s">
        <v>564</v>
      </c>
      <c r="O165" s="52">
        <v>40689</v>
      </c>
      <c r="P165" s="47" t="s">
        <v>2941</v>
      </c>
      <c r="Q165" s="47" t="s">
        <v>2942</v>
      </c>
    </row>
    <row r="166" spans="2:23" ht="28.5" customHeight="1" x14ac:dyDescent="0.25">
      <c r="B166" s="45" t="s">
        <v>2002</v>
      </c>
      <c r="C166" s="46" t="s">
        <v>2004</v>
      </c>
      <c r="E166" s="46">
        <v>2010</v>
      </c>
      <c r="F166" s="48">
        <v>41061</v>
      </c>
      <c r="G166" s="47" t="s">
        <v>363</v>
      </c>
      <c r="J166" s="47" t="s">
        <v>564</v>
      </c>
      <c r="L166" s="47" t="s">
        <v>2943</v>
      </c>
      <c r="M166" s="47" t="s">
        <v>2944</v>
      </c>
      <c r="P166" s="47" t="s">
        <v>2085</v>
      </c>
      <c r="W166" s="47" t="s">
        <v>2946</v>
      </c>
    </row>
    <row r="167" spans="2:23" ht="43.5" customHeight="1" x14ac:dyDescent="0.25">
      <c r="B167" s="45" t="s">
        <v>2947</v>
      </c>
      <c r="C167" s="46" t="s">
        <v>2948</v>
      </c>
      <c r="E167" s="46">
        <v>2010</v>
      </c>
      <c r="F167" s="48">
        <v>41061</v>
      </c>
      <c r="G167" s="47" t="s">
        <v>363</v>
      </c>
      <c r="H167" s="47" t="s">
        <v>2956</v>
      </c>
      <c r="I167" s="47" t="s">
        <v>2957</v>
      </c>
      <c r="J167" s="47" t="s">
        <v>564</v>
      </c>
      <c r="O167" s="52">
        <v>40378</v>
      </c>
      <c r="P167" s="47" t="s">
        <v>2941</v>
      </c>
      <c r="Q167" s="47" t="s">
        <v>2942</v>
      </c>
      <c r="T167" s="47" t="s">
        <v>2959</v>
      </c>
    </row>
    <row r="168" spans="2:23" ht="57.75" customHeight="1" x14ac:dyDescent="0.25">
      <c r="B168" s="45" t="s">
        <v>2960</v>
      </c>
      <c r="C168" s="46" t="s">
        <v>2962</v>
      </c>
      <c r="E168" s="46">
        <v>2010</v>
      </c>
      <c r="F168" s="48">
        <v>41061</v>
      </c>
      <c r="G168" s="47" t="s">
        <v>363</v>
      </c>
      <c r="H168" s="47" t="s">
        <v>2965</v>
      </c>
      <c r="I168" s="47" t="s">
        <v>2966</v>
      </c>
      <c r="J168" s="47" t="s">
        <v>564</v>
      </c>
      <c r="O168" s="52">
        <v>40211</v>
      </c>
      <c r="P168" s="47" t="s">
        <v>233</v>
      </c>
      <c r="Q168" s="47" t="s">
        <v>2967</v>
      </c>
    </row>
    <row r="169" spans="2:23" ht="28.5" customHeight="1" x14ac:dyDescent="0.25">
      <c r="B169" s="46" t="s">
        <v>2973</v>
      </c>
      <c r="C169" s="46" t="s">
        <v>2974</v>
      </c>
      <c r="E169" s="46">
        <v>2010</v>
      </c>
      <c r="F169" s="48">
        <v>41061</v>
      </c>
      <c r="G169" s="47" t="s">
        <v>363</v>
      </c>
      <c r="H169" s="47" t="s">
        <v>2975</v>
      </c>
      <c r="I169" s="47" t="s">
        <v>2976</v>
      </c>
      <c r="J169" s="47" t="s">
        <v>564</v>
      </c>
      <c r="O169" s="52">
        <v>40352</v>
      </c>
      <c r="P169" s="47" t="s">
        <v>2977</v>
      </c>
      <c r="Q169" s="47" t="s">
        <v>2942</v>
      </c>
      <c r="T169" s="47" t="s">
        <v>2959</v>
      </c>
    </row>
    <row r="170" spans="2:23" ht="43.5" customHeight="1" x14ac:dyDescent="0.25">
      <c r="B170" s="45" t="s">
        <v>2978</v>
      </c>
      <c r="C170" s="46" t="s">
        <v>2979</v>
      </c>
      <c r="E170" s="46">
        <v>2010</v>
      </c>
      <c r="F170" s="48">
        <v>41061</v>
      </c>
      <c r="G170" s="47" t="s">
        <v>363</v>
      </c>
      <c r="H170" s="47" t="s">
        <v>2956</v>
      </c>
      <c r="I170" s="47" t="s">
        <v>2976</v>
      </c>
      <c r="J170" s="47" t="s">
        <v>564</v>
      </c>
      <c r="O170" s="52">
        <v>40352</v>
      </c>
      <c r="P170" s="47" t="s">
        <v>2977</v>
      </c>
      <c r="Q170" s="47" t="s">
        <v>363</v>
      </c>
    </row>
    <row r="171" spans="2:23" ht="43.5" customHeight="1" x14ac:dyDescent="0.25">
      <c r="B171" s="45" t="s">
        <v>2980</v>
      </c>
      <c r="C171" s="46" t="s">
        <v>2981</v>
      </c>
      <c r="E171" s="46">
        <v>2010</v>
      </c>
      <c r="F171" s="48">
        <v>41061</v>
      </c>
      <c r="G171" s="47" t="s">
        <v>363</v>
      </c>
      <c r="H171" s="47" t="s">
        <v>2956</v>
      </c>
      <c r="I171" s="47" t="s">
        <v>2976</v>
      </c>
      <c r="J171" s="47" t="s">
        <v>536</v>
      </c>
      <c r="O171" s="52">
        <v>40352</v>
      </c>
      <c r="P171" s="47" t="s">
        <v>2977</v>
      </c>
      <c r="Q171" s="47" t="s">
        <v>363</v>
      </c>
    </row>
    <row r="172" spans="2:23" ht="28.5" customHeight="1" x14ac:dyDescent="0.25">
      <c r="B172" s="50" t="s">
        <v>2982</v>
      </c>
      <c r="C172" s="46" t="s">
        <v>2983</v>
      </c>
      <c r="E172" s="47">
        <v>2007</v>
      </c>
      <c r="F172" s="48">
        <v>41061</v>
      </c>
      <c r="G172" s="47" t="s">
        <v>363</v>
      </c>
      <c r="H172" s="47" t="s">
        <v>2984</v>
      </c>
      <c r="J172" s="47" t="s">
        <v>564</v>
      </c>
    </row>
    <row r="173" spans="2:23" ht="28.5" customHeight="1" x14ac:dyDescent="0.25">
      <c r="B173" s="45" t="s">
        <v>2986</v>
      </c>
      <c r="C173" s="46" t="s">
        <v>2987</v>
      </c>
      <c r="E173" s="47">
        <v>2007</v>
      </c>
      <c r="F173" s="48">
        <v>41061</v>
      </c>
      <c r="G173" s="47" t="s">
        <v>363</v>
      </c>
      <c r="H173" s="47" t="s">
        <v>2989</v>
      </c>
      <c r="J173" s="47" t="s">
        <v>536</v>
      </c>
    </row>
    <row r="174" spans="2:23" ht="14.25" customHeight="1" x14ac:dyDescent="0.25">
      <c r="B174" s="50" t="s">
        <v>2982</v>
      </c>
      <c r="C174" s="46" t="s">
        <v>2983</v>
      </c>
      <c r="D174" s="47" t="s">
        <v>2990</v>
      </c>
      <c r="E174" s="47">
        <v>2007</v>
      </c>
      <c r="F174" s="48">
        <v>41061</v>
      </c>
      <c r="G174" s="47" t="s">
        <v>363</v>
      </c>
      <c r="H174" s="47" t="s">
        <v>2991</v>
      </c>
      <c r="J174" s="47" t="s">
        <v>564</v>
      </c>
    </row>
    <row r="175" spans="2:23" ht="28.5" customHeight="1" x14ac:dyDescent="0.25">
      <c r="B175" s="45" t="s">
        <v>2992</v>
      </c>
      <c r="C175" s="46" t="s">
        <v>2993</v>
      </c>
      <c r="E175" s="46">
        <v>2007</v>
      </c>
      <c r="F175" s="48">
        <v>41061</v>
      </c>
      <c r="G175" s="47" t="s">
        <v>363</v>
      </c>
      <c r="H175" s="47" t="s">
        <v>2994</v>
      </c>
      <c r="I175" s="47" t="s">
        <v>2995</v>
      </c>
      <c r="J175" s="47" t="s">
        <v>564</v>
      </c>
      <c r="P175" s="47" t="s">
        <v>2996</v>
      </c>
      <c r="Q175" s="47" t="s">
        <v>363</v>
      </c>
      <c r="R175" s="47" t="s">
        <v>2997</v>
      </c>
    </row>
    <row r="176" spans="2:23" ht="43.5" customHeight="1" x14ac:dyDescent="0.25">
      <c r="B176" s="45" t="s">
        <v>2998</v>
      </c>
      <c r="C176" s="46" t="s">
        <v>3000</v>
      </c>
      <c r="E176" s="46">
        <v>2007</v>
      </c>
      <c r="F176" s="48">
        <v>41061</v>
      </c>
      <c r="G176" s="47" t="s">
        <v>363</v>
      </c>
      <c r="H176" s="47" t="s">
        <v>3003</v>
      </c>
      <c r="J176" s="47" t="s">
        <v>564</v>
      </c>
    </row>
    <row r="177" spans="2:25" ht="43.5" customHeight="1" x14ac:dyDescent="0.25">
      <c r="B177" s="45" t="s">
        <v>3005</v>
      </c>
      <c r="C177" s="46" t="s">
        <v>3007</v>
      </c>
      <c r="E177" s="46">
        <v>2005</v>
      </c>
      <c r="F177" s="48">
        <v>41061</v>
      </c>
      <c r="G177" s="47" t="s">
        <v>363</v>
      </c>
      <c r="H177" s="47" t="s">
        <v>3010</v>
      </c>
      <c r="J177" s="47" t="s">
        <v>564</v>
      </c>
      <c r="O177" s="52">
        <v>38579</v>
      </c>
      <c r="P177" s="47" t="s">
        <v>3011</v>
      </c>
      <c r="T177" s="47" t="s">
        <v>3013</v>
      </c>
    </row>
    <row r="178" spans="2:25" ht="86.25" customHeight="1" x14ac:dyDescent="0.25">
      <c r="B178" s="49" t="s">
        <v>3005</v>
      </c>
      <c r="C178" s="51" t="s">
        <v>3007</v>
      </c>
      <c r="E178" s="51">
        <v>2005</v>
      </c>
      <c r="F178" s="48">
        <v>41061</v>
      </c>
      <c r="G178" s="47" t="s">
        <v>363</v>
      </c>
      <c r="H178" s="58" t="s">
        <v>3014</v>
      </c>
      <c r="J178" s="47" t="s">
        <v>564</v>
      </c>
      <c r="O178" s="54">
        <v>38579</v>
      </c>
      <c r="P178" s="51" t="s">
        <v>3015</v>
      </c>
      <c r="Q178" s="51" t="s">
        <v>363</v>
      </c>
      <c r="R178" s="51" t="s">
        <v>3016</v>
      </c>
      <c r="T178" s="58" t="s">
        <v>3017</v>
      </c>
      <c r="U178" s="58" t="s">
        <v>3018</v>
      </c>
    </row>
    <row r="179" spans="2:25" ht="43.5" customHeight="1" x14ac:dyDescent="0.25">
      <c r="B179" s="45" t="s">
        <v>3019</v>
      </c>
      <c r="C179" s="46" t="s">
        <v>3020</v>
      </c>
      <c r="E179" s="46">
        <v>2005</v>
      </c>
      <c r="F179" s="48">
        <v>41061</v>
      </c>
      <c r="G179" s="47" t="s">
        <v>363</v>
      </c>
      <c r="H179" s="47" t="s">
        <v>3021</v>
      </c>
      <c r="I179" s="47" t="s">
        <v>3022</v>
      </c>
      <c r="J179" s="47" t="s">
        <v>564</v>
      </c>
      <c r="O179" s="52">
        <v>38400</v>
      </c>
      <c r="P179" s="47" t="s">
        <v>3023</v>
      </c>
      <c r="Q179" s="47" t="s">
        <v>363</v>
      </c>
      <c r="R179" s="47" t="s">
        <v>2936</v>
      </c>
    </row>
    <row r="180" spans="2:25" ht="14.25" customHeight="1" x14ac:dyDescent="0.25">
      <c r="B180" s="45" t="s">
        <v>3024</v>
      </c>
      <c r="F180" s="48">
        <v>41061</v>
      </c>
      <c r="G180" s="47" t="s">
        <v>363</v>
      </c>
      <c r="H180" s="47" t="s">
        <v>3025</v>
      </c>
      <c r="I180" s="47" t="s">
        <v>3026</v>
      </c>
      <c r="J180" s="47" t="s">
        <v>564</v>
      </c>
    </row>
    <row r="181" spans="2:25" ht="28.5" customHeight="1" x14ac:dyDescent="0.25">
      <c r="B181" s="45" t="s">
        <v>3027</v>
      </c>
      <c r="C181" s="46" t="s">
        <v>3028</v>
      </c>
      <c r="F181" s="48">
        <v>41061</v>
      </c>
      <c r="G181" s="47" t="s">
        <v>363</v>
      </c>
      <c r="H181" s="47" t="s">
        <v>3029</v>
      </c>
      <c r="J181" s="47" t="s">
        <v>564</v>
      </c>
      <c r="P181" s="47" t="s">
        <v>3030</v>
      </c>
    </row>
    <row r="182" spans="2:25" ht="43.5" customHeight="1" x14ac:dyDescent="0.25">
      <c r="B182" s="45" t="s">
        <v>3031</v>
      </c>
      <c r="C182" s="46" t="s">
        <v>3032</v>
      </c>
      <c r="F182" s="48">
        <v>41061</v>
      </c>
      <c r="G182" s="47" t="s">
        <v>363</v>
      </c>
      <c r="H182" s="47" t="s">
        <v>3033</v>
      </c>
      <c r="I182" s="47" t="s">
        <v>3034</v>
      </c>
      <c r="J182" s="47" t="s">
        <v>564</v>
      </c>
      <c r="P182" s="47" t="s">
        <v>3035</v>
      </c>
      <c r="Q182" s="47" t="s">
        <v>363</v>
      </c>
    </row>
    <row r="183" spans="2:25" ht="57.75" customHeight="1" x14ac:dyDescent="0.25">
      <c r="B183" s="45" t="s">
        <v>3036</v>
      </c>
      <c r="C183" s="60" t="s">
        <v>3037</v>
      </c>
      <c r="F183" s="48">
        <v>41061</v>
      </c>
      <c r="G183" s="47" t="s">
        <v>363</v>
      </c>
      <c r="H183" s="47" t="s">
        <v>3038</v>
      </c>
      <c r="I183" s="47" t="s">
        <v>3039</v>
      </c>
      <c r="J183" s="47" t="s">
        <v>536</v>
      </c>
    </row>
    <row r="184" spans="2:25" ht="115.5" customHeight="1" x14ac:dyDescent="0.25">
      <c r="B184" s="45" t="s">
        <v>3040</v>
      </c>
      <c r="C184" s="46" t="s">
        <v>145</v>
      </c>
      <c r="E184" s="47">
        <v>1997</v>
      </c>
      <c r="F184" s="48">
        <v>41061</v>
      </c>
      <c r="G184" s="47" t="s">
        <v>3041</v>
      </c>
      <c r="H184" s="47" t="s">
        <v>3042</v>
      </c>
      <c r="J184" s="47" t="s">
        <v>564</v>
      </c>
    </row>
    <row r="185" spans="2:25" ht="57.75" customHeight="1" x14ac:dyDescent="0.25">
      <c r="B185" s="45" t="s">
        <v>2718</v>
      </c>
      <c r="C185" s="46" t="s">
        <v>3043</v>
      </c>
      <c r="E185" s="46">
        <v>2008</v>
      </c>
      <c r="F185" s="48">
        <v>41061</v>
      </c>
      <c r="G185" s="47" t="s">
        <v>3044</v>
      </c>
      <c r="H185" s="47" t="s">
        <v>3045</v>
      </c>
      <c r="J185" s="47" t="s">
        <v>564</v>
      </c>
      <c r="O185" s="52">
        <v>39612</v>
      </c>
      <c r="T185" s="47" t="s">
        <v>3046</v>
      </c>
      <c r="U185" s="47" t="s">
        <v>3047</v>
      </c>
      <c r="W185" s="47" t="s">
        <v>3048</v>
      </c>
    </row>
    <row r="186" spans="2:25" ht="28.5" customHeight="1" x14ac:dyDescent="0.25">
      <c r="B186" s="45" t="s">
        <v>3049</v>
      </c>
      <c r="C186" s="46" t="s">
        <v>145</v>
      </c>
      <c r="E186" s="47">
        <v>2009</v>
      </c>
      <c r="F186" s="48">
        <v>41061</v>
      </c>
      <c r="G186" s="47" t="s">
        <v>3050</v>
      </c>
      <c r="H186" s="47" t="s">
        <v>3051</v>
      </c>
      <c r="J186" s="47" t="s">
        <v>564</v>
      </c>
      <c r="Y186" s="47" t="s">
        <v>3052</v>
      </c>
    </row>
    <row r="187" spans="2:25" ht="86.25" customHeight="1" x14ac:dyDescent="0.25">
      <c r="B187" s="45" t="s">
        <v>2980</v>
      </c>
      <c r="C187" s="46" t="s">
        <v>2981</v>
      </c>
      <c r="D187" s="47" t="s">
        <v>1985</v>
      </c>
      <c r="E187" s="47">
        <v>2010</v>
      </c>
      <c r="F187" s="48">
        <v>41061</v>
      </c>
      <c r="G187" s="47" t="s">
        <v>2942</v>
      </c>
      <c r="H187" s="47" t="s">
        <v>3053</v>
      </c>
      <c r="J187" s="47" t="s">
        <v>564</v>
      </c>
      <c r="Y187" s="47" t="s">
        <v>3054</v>
      </c>
    </row>
    <row r="188" spans="2:25" ht="86.25" customHeight="1" x14ac:dyDescent="0.25">
      <c r="B188" s="45" t="s">
        <v>2978</v>
      </c>
      <c r="C188" s="46" t="s">
        <v>2981</v>
      </c>
      <c r="D188" s="47" t="s">
        <v>1985</v>
      </c>
      <c r="E188" s="47">
        <v>2010</v>
      </c>
      <c r="F188" s="48">
        <v>41061</v>
      </c>
      <c r="G188" s="47" t="s">
        <v>2942</v>
      </c>
      <c r="H188" s="47" t="s">
        <v>3055</v>
      </c>
      <c r="J188" s="47" t="s">
        <v>564</v>
      </c>
      <c r="Y188" s="47" t="s">
        <v>3054</v>
      </c>
    </row>
    <row r="189" spans="2:25" ht="57.75" customHeight="1" x14ac:dyDescent="0.25">
      <c r="B189" s="45" t="s">
        <v>3056</v>
      </c>
      <c r="C189" s="46" t="s">
        <v>3057</v>
      </c>
      <c r="E189" s="47">
        <v>2001</v>
      </c>
      <c r="F189" s="48">
        <v>41061</v>
      </c>
      <c r="G189" s="47" t="s">
        <v>2942</v>
      </c>
      <c r="H189" s="47" t="s">
        <v>3058</v>
      </c>
      <c r="I189" s="47" t="s">
        <v>3059</v>
      </c>
      <c r="J189" s="47" t="s">
        <v>564</v>
      </c>
    </row>
    <row r="190" spans="2:25" ht="28.5" customHeight="1" x14ac:dyDescent="0.25">
      <c r="B190" s="45" t="s">
        <v>3060</v>
      </c>
      <c r="C190" s="46" t="s">
        <v>145</v>
      </c>
      <c r="E190" s="47" t="s">
        <v>551</v>
      </c>
      <c r="F190" s="48">
        <v>41061</v>
      </c>
      <c r="G190" s="47" t="s">
        <v>3061</v>
      </c>
      <c r="H190" s="47" t="s">
        <v>3062</v>
      </c>
      <c r="J190" s="47" t="s">
        <v>564</v>
      </c>
      <c r="Y190" s="47" t="s">
        <v>3063</v>
      </c>
    </row>
    <row r="191" spans="2:25" ht="28.5" customHeight="1" x14ac:dyDescent="0.25">
      <c r="B191" s="45" t="s">
        <v>3064</v>
      </c>
      <c r="C191" s="46" t="s">
        <v>145</v>
      </c>
      <c r="E191" s="47" t="s">
        <v>551</v>
      </c>
      <c r="F191" s="48">
        <v>41061</v>
      </c>
      <c r="G191" s="47" t="s">
        <v>3065</v>
      </c>
      <c r="H191" s="47" t="s">
        <v>3066</v>
      </c>
      <c r="J191" s="47" t="s">
        <v>564</v>
      </c>
    </row>
    <row r="192" spans="2:25" ht="57.75" customHeight="1" x14ac:dyDescent="0.25">
      <c r="B192" s="45" t="s">
        <v>3067</v>
      </c>
      <c r="C192" s="46" t="s">
        <v>3068</v>
      </c>
      <c r="E192" s="47" t="s">
        <v>551</v>
      </c>
      <c r="F192" s="48">
        <v>41061</v>
      </c>
      <c r="G192" s="47" t="s">
        <v>3069</v>
      </c>
      <c r="H192" s="47" t="s">
        <v>3070</v>
      </c>
      <c r="J192" s="47" t="s">
        <v>564</v>
      </c>
    </row>
    <row r="193" spans="2:25" ht="28.5" customHeight="1" x14ac:dyDescent="0.25">
      <c r="B193" s="45" t="s">
        <v>3071</v>
      </c>
      <c r="C193" s="46" t="s">
        <v>3072</v>
      </c>
      <c r="E193" s="47" t="s">
        <v>551</v>
      </c>
      <c r="F193" s="48">
        <v>41061</v>
      </c>
      <c r="G193" s="47" t="s">
        <v>3069</v>
      </c>
      <c r="H193" s="47" t="s">
        <v>3073</v>
      </c>
      <c r="J193" s="47" t="s">
        <v>564</v>
      </c>
    </row>
    <row r="194" spans="2:25" ht="28.5" customHeight="1" x14ac:dyDescent="0.25">
      <c r="B194" s="45" t="s">
        <v>3074</v>
      </c>
      <c r="C194" s="46" t="s">
        <v>145</v>
      </c>
      <c r="E194" s="47" t="s">
        <v>551</v>
      </c>
      <c r="F194" s="48">
        <v>41061</v>
      </c>
      <c r="G194" s="47" t="s">
        <v>3069</v>
      </c>
      <c r="H194" s="47" t="s">
        <v>2897</v>
      </c>
    </row>
    <row r="195" spans="2:25" ht="28.5" customHeight="1" x14ac:dyDescent="0.25">
      <c r="B195" s="45" t="s">
        <v>3075</v>
      </c>
      <c r="C195" s="46" t="s">
        <v>145</v>
      </c>
      <c r="E195" s="47" t="s">
        <v>551</v>
      </c>
      <c r="F195" s="48">
        <v>41061</v>
      </c>
      <c r="G195" s="47" t="s">
        <v>3069</v>
      </c>
      <c r="H195" s="47" t="s">
        <v>3076</v>
      </c>
      <c r="J195" s="47" t="s">
        <v>564</v>
      </c>
    </row>
    <row r="196" spans="2:25" ht="28.5" customHeight="1" x14ac:dyDescent="0.25">
      <c r="B196" s="45" t="s">
        <v>3077</v>
      </c>
      <c r="C196" s="46" t="s">
        <v>145</v>
      </c>
      <c r="E196" s="47" t="s">
        <v>551</v>
      </c>
      <c r="F196" s="48">
        <v>41061</v>
      </c>
      <c r="G196" s="47" t="s">
        <v>3069</v>
      </c>
      <c r="H196" s="47" t="s">
        <v>3078</v>
      </c>
      <c r="J196" s="47" t="s">
        <v>564</v>
      </c>
    </row>
    <row r="197" spans="2:25" ht="28.5" customHeight="1" x14ac:dyDescent="0.25">
      <c r="B197" s="45" t="s">
        <v>3079</v>
      </c>
      <c r="C197" s="46" t="s">
        <v>145</v>
      </c>
      <c r="E197" s="47" t="s">
        <v>551</v>
      </c>
      <c r="F197" s="48">
        <v>41061</v>
      </c>
      <c r="G197" s="47" t="s">
        <v>3069</v>
      </c>
      <c r="H197" s="47" t="s">
        <v>3080</v>
      </c>
      <c r="J197" s="47" t="s">
        <v>564</v>
      </c>
    </row>
    <row r="198" spans="2:25" ht="28.5" customHeight="1" x14ac:dyDescent="0.25">
      <c r="B198" s="45" t="s">
        <v>3081</v>
      </c>
      <c r="C198" s="46" t="s">
        <v>3082</v>
      </c>
      <c r="E198" s="47">
        <v>2008</v>
      </c>
      <c r="F198" s="48">
        <v>41061</v>
      </c>
      <c r="G198" s="47" t="s">
        <v>3069</v>
      </c>
      <c r="H198" s="47" t="s">
        <v>3083</v>
      </c>
      <c r="J198" s="47" t="s">
        <v>564</v>
      </c>
    </row>
    <row r="199" spans="2:25" ht="28.5" customHeight="1" x14ac:dyDescent="0.25">
      <c r="B199" s="45" t="s">
        <v>3084</v>
      </c>
      <c r="C199" s="46" t="s">
        <v>145</v>
      </c>
      <c r="D199" s="47" t="s">
        <v>548</v>
      </c>
      <c r="E199" s="47">
        <v>1996</v>
      </c>
      <c r="F199" s="48">
        <v>41061</v>
      </c>
      <c r="G199" s="47" t="s">
        <v>3069</v>
      </c>
      <c r="H199" s="47" t="s">
        <v>3085</v>
      </c>
      <c r="J199" s="47" t="s">
        <v>564</v>
      </c>
      <c r="Y199" s="47" t="s">
        <v>3086</v>
      </c>
    </row>
    <row r="200" spans="2:25" ht="28.5" customHeight="1" x14ac:dyDescent="0.25">
      <c r="B200" s="45" t="s">
        <v>3087</v>
      </c>
      <c r="C200" s="46" t="s">
        <v>145</v>
      </c>
      <c r="E200" s="47">
        <v>1965</v>
      </c>
      <c r="F200" s="48">
        <v>41061</v>
      </c>
      <c r="G200" s="47" t="s">
        <v>3069</v>
      </c>
      <c r="H200" s="47" t="s">
        <v>3088</v>
      </c>
      <c r="J200" s="47" t="s">
        <v>564</v>
      </c>
    </row>
    <row r="201" spans="2:25" ht="14.25" customHeight="1" x14ac:dyDescent="0.25">
      <c r="B201" s="45" t="s">
        <v>3089</v>
      </c>
      <c r="C201" s="46" t="s">
        <v>145</v>
      </c>
      <c r="D201" s="47" t="s">
        <v>548</v>
      </c>
      <c r="F201" s="48">
        <v>41061</v>
      </c>
      <c r="G201" s="47" t="s">
        <v>233</v>
      </c>
      <c r="H201" s="47" t="s">
        <v>2991</v>
      </c>
      <c r="J201" s="47" t="s">
        <v>564</v>
      </c>
    </row>
    <row r="202" spans="2:25" ht="14.25" customHeight="1" x14ac:dyDescent="0.25">
      <c r="B202" s="45" t="s">
        <v>3090</v>
      </c>
      <c r="C202" s="46" t="s">
        <v>3091</v>
      </c>
      <c r="F202" s="48">
        <v>41061</v>
      </c>
      <c r="G202" s="47" t="s">
        <v>233</v>
      </c>
      <c r="H202" s="47" t="s">
        <v>3092</v>
      </c>
      <c r="J202" s="47" t="s">
        <v>564</v>
      </c>
    </row>
    <row r="203" spans="2:25" ht="28.5" customHeight="1" x14ac:dyDescent="0.25">
      <c r="B203" s="45" t="s">
        <v>3093</v>
      </c>
      <c r="C203" s="46" t="s">
        <v>145</v>
      </c>
      <c r="F203" s="48">
        <v>41061</v>
      </c>
      <c r="G203" s="47" t="s">
        <v>3094</v>
      </c>
      <c r="H203" s="47" t="s">
        <v>3095</v>
      </c>
      <c r="J203" s="47" t="s">
        <v>564</v>
      </c>
    </row>
    <row r="204" spans="2:25" ht="57.75" customHeight="1" x14ac:dyDescent="0.25">
      <c r="B204" s="45" t="s">
        <v>3096</v>
      </c>
      <c r="C204" s="46" t="s">
        <v>3097</v>
      </c>
      <c r="D204" s="47" t="s">
        <v>1256</v>
      </c>
      <c r="E204" s="46">
        <v>2006</v>
      </c>
      <c r="F204" s="48">
        <v>41061</v>
      </c>
      <c r="G204" s="47" t="s">
        <v>3098</v>
      </c>
      <c r="H204" s="47" t="s">
        <v>3099</v>
      </c>
      <c r="J204" s="47" t="s">
        <v>564</v>
      </c>
      <c r="K204" s="51" t="s">
        <v>2124</v>
      </c>
      <c r="P204" s="47" t="s">
        <v>3100</v>
      </c>
      <c r="T204" s="47" t="s">
        <v>3101</v>
      </c>
    </row>
    <row r="205" spans="2:25" ht="57.75" customHeight="1" x14ac:dyDescent="0.25">
      <c r="B205" s="45" t="s">
        <v>3102</v>
      </c>
      <c r="C205" s="46" t="s">
        <v>3103</v>
      </c>
      <c r="D205" s="47" t="s">
        <v>1256</v>
      </c>
      <c r="E205" s="46">
        <v>2001</v>
      </c>
      <c r="F205" s="48">
        <v>41061</v>
      </c>
      <c r="G205" s="47" t="s">
        <v>3098</v>
      </c>
      <c r="H205" s="47" t="s">
        <v>3104</v>
      </c>
      <c r="J205" s="47" t="s">
        <v>564</v>
      </c>
      <c r="K205" s="51" t="s">
        <v>2124</v>
      </c>
      <c r="P205" s="47" t="s">
        <v>3100</v>
      </c>
      <c r="T205" s="47" t="s">
        <v>3105</v>
      </c>
    </row>
    <row r="206" spans="2:25" ht="72" customHeight="1" x14ac:dyDescent="0.25">
      <c r="B206" s="45" t="s">
        <v>3106</v>
      </c>
      <c r="C206" s="46" t="s">
        <v>3107</v>
      </c>
      <c r="D206" s="47" t="s">
        <v>1256</v>
      </c>
      <c r="E206" s="46">
        <v>2001</v>
      </c>
      <c r="F206" s="48">
        <v>41061</v>
      </c>
      <c r="G206" s="47" t="s">
        <v>3098</v>
      </c>
      <c r="H206" s="47" t="s">
        <v>3108</v>
      </c>
      <c r="J206" s="47" t="s">
        <v>564</v>
      </c>
      <c r="K206" s="51" t="s">
        <v>2124</v>
      </c>
      <c r="P206" s="47" t="s">
        <v>3100</v>
      </c>
      <c r="T206" s="47" t="s">
        <v>2127</v>
      </c>
    </row>
    <row r="207" spans="2:25" ht="43.5" customHeight="1" x14ac:dyDescent="0.25">
      <c r="B207" s="45" t="s">
        <v>3109</v>
      </c>
      <c r="C207" s="46" t="s">
        <v>3110</v>
      </c>
      <c r="D207" s="47" t="s">
        <v>1256</v>
      </c>
      <c r="E207" s="46">
        <v>2000</v>
      </c>
      <c r="F207" s="48">
        <v>41061</v>
      </c>
      <c r="G207" s="47" t="s">
        <v>3098</v>
      </c>
      <c r="H207" s="47" t="s">
        <v>3111</v>
      </c>
      <c r="J207" s="47" t="s">
        <v>564</v>
      </c>
      <c r="K207" s="51" t="s">
        <v>2124</v>
      </c>
      <c r="P207" s="47" t="s">
        <v>3100</v>
      </c>
      <c r="T207" s="47" t="s">
        <v>3112</v>
      </c>
    </row>
    <row r="208" spans="2:25" ht="72" customHeight="1" x14ac:dyDescent="0.25">
      <c r="B208" s="45" t="s">
        <v>3113</v>
      </c>
      <c r="C208" s="46" t="s">
        <v>3114</v>
      </c>
      <c r="D208" s="47" t="s">
        <v>1256</v>
      </c>
      <c r="E208" s="46">
        <v>2000</v>
      </c>
      <c r="F208" s="48">
        <v>41061</v>
      </c>
      <c r="G208" s="47" t="s">
        <v>3098</v>
      </c>
      <c r="H208" s="61" t="s">
        <v>3115</v>
      </c>
      <c r="J208" s="47" t="s">
        <v>564</v>
      </c>
      <c r="K208" s="51" t="s">
        <v>2124</v>
      </c>
      <c r="P208" s="47" t="s">
        <v>3100</v>
      </c>
      <c r="T208" s="47" t="s">
        <v>2154</v>
      </c>
    </row>
    <row r="209" spans="1:25" ht="28.5" customHeight="1" x14ac:dyDescent="0.25">
      <c r="B209" s="45" t="s">
        <v>3116</v>
      </c>
      <c r="C209" s="46" t="s">
        <v>145</v>
      </c>
      <c r="E209" s="47">
        <v>2011</v>
      </c>
      <c r="F209" s="48">
        <v>41061</v>
      </c>
      <c r="G209" s="47" t="s">
        <v>3117</v>
      </c>
      <c r="H209" s="47" t="s">
        <v>3118</v>
      </c>
      <c r="J209" s="47" t="s">
        <v>564</v>
      </c>
    </row>
    <row r="210" spans="1:25" ht="28.5" customHeight="1" x14ac:dyDescent="0.25">
      <c r="B210" s="45" t="s">
        <v>3119</v>
      </c>
      <c r="C210" s="46" t="s">
        <v>145</v>
      </c>
      <c r="E210" s="47">
        <v>2011</v>
      </c>
      <c r="F210" s="48">
        <v>41061</v>
      </c>
      <c r="G210" s="47" t="s">
        <v>3117</v>
      </c>
      <c r="H210" s="47" t="s">
        <v>3118</v>
      </c>
      <c r="J210" s="47" t="s">
        <v>564</v>
      </c>
    </row>
    <row r="211" spans="1:25" ht="28.5" customHeight="1" x14ac:dyDescent="0.25">
      <c r="B211" s="45" t="s">
        <v>3116</v>
      </c>
      <c r="C211" s="46" t="s">
        <v>3120</v>
      </c>
      <c r="E211" s="46">
        <v>2011</v>
      </c>
      <c r="F211" s="48">
        <v>41061</v>
      </c>
      <c r="G211" s="47" t="s">
        <v>3117</v>
      </c>
      <c r="H211" s="47" t="s">
        <v>3121</v>
      </c>
      <c r="J211" s="47" t="s">
        <v>564</v>
      </c>
      <c r="T211" s="47" t="s">
        <v>3122</v>
      </c>
    </row>
    <row r="212" spans="1:25" ht="28.5" customHeight="1" x14ac:dyDescent="0.25">
      <c r="B212" s="45" t="s">
        <v>3123</v>
      </c>
      <c r="C212" s="46" t="s">
        <v>145</v>
      </c>
      <c r="D212" s="47" t="s">
        <v>3124</v>
      </c>
      <c r="E212" s="47">
        <v>2000</v>
      </c>
      <c r="F212" s="48">
        <v>41091</v>
      </c>
      <c r="G212" s="47" t="s">
        <v>3125</v>
      </c>
      <c r="H212" s="47" t="s">
        <v>3126</v>
      </c>
      <c r="J212" s="47" t="s">
        <v>564</v>
      </c>
      <c r="S212" s="47" t="s">
        <v>3127</v>
      </c>
    </row>
    <row r="213" spans="1:25" ht="28.5" customHeight="1" x14ac:dyDescent="0.25">
      <c r="B213" s="45" t="s">
        <v>2793</v>
      </c>
      <c r="C213" s="46" t="s">
        <v>2795</v>
      </c>
      <c r="F213" s="48">
        <v>41061</v>
      </c>
      <c r="G213" s="47" t="s">
        <v>3125</v>
      </c>
      <c r="H213" s="47" t="s">
        <v>3128</v>
      </c>
      <c r="J213" s="47" t="s">
        <v>564</v>
      </c>
    </row>
    <row r="214" spans="1:25" ht="43.5" customHeight="1" x14ac:dyDescent="0.25">
      <c r="B214" s="45" t="s">
        <v>3129</v>
      </c>
      <c r="C214" s="46" t="s">
        <v>3130</v>
      </c>
      <c r="E214" s="46">
        <v>2005</v>
      </c>
      <c r="F214" s="48">
        <v>41061</v>
      </c>
      <c r="G214" s="47" t="s">
        <v>3131</v>
      </c>
      <c r="H214" s="47" t="s">
        <v>3132</v>
      </c>
      <c r="I214" s="47" t="s">
        <v>3133</v>
      </c>
      <c r="O214" s="52">
        <v>38702</v>
      </c>
      <c r="T214" s="47" t="s">
        <v>3134</v>
      </c>
    </row>
    <row r="215" spans="1:25" ht="28.5" customHeight="1" x14ac:dyDescent="0.25">
      <c r="B215" s="50" t="s">
        <v>3135</v>
      </c>
      <c r="C215" s="46" t="s">
        <v>145</v>
      </c>
      <c r="F215" s="48">
        <v>41061</v>
      </c>
      <c r="G215" s="47" t="s">
        <v>3136</v>
      </c>
      <c r="H215" s="47" t="s">
        <v>3137</v>
      </c>
      <c r="J215" s="47" t="s">
        <v>564</v>
      </c>
    </row>
    <row r="216" spans="1:25" ht="14.25" customHeight="1" x14ac:dyDescent="0.25">
      <c r="B216" s="50" t="s">
        <v>3135</v>
      </c>
      <c r="C216" s="46" t="s">
        <v>145</v>
      </c>
      <c r="F216" s="48">
        <v>41061</v>
      </c>
      <c r="G216" s="47" t="s">
        <v>3138</v>
      </c>
      <c r="H216" s="47" t="s">
        <v>3139</v>
      </c>
    </row>
    <row r="217" spans="1:25" ht="43.5" customHeight="1" x14ac:dyDescent="0.25">
      <c r="B217" s="45" t="s">
        <v>3140</v>
      </c>
      <c r="E217" s="47">
        <v>2007</v>
      </c>
      <c r="F217" s="48">
        <v>41061</v>
      </c>
      <c r="G217" s="47" t="s">
        <v>3141</v>
      </c>
      <c r="H217" s="47" t="s">
        <v>3142</v>
      </c>
      <c r="J217" s="47" t="s">
        <v>564</v>
      </c>
    </row>
    <row r="218" spans="1:25" ht="14.25" customHeight="1" x14ac:dyDescent="0.25">
      <c r="B218" s="45" t="s">
        <v>3143</v>
      </c>
      <c r="C218" s="46" t="s">
        <v>3144</v>
      </c>
      <c r="F218" s="48">
        <v>41061</v>
      </c>
      <c r="G218" s="47" t="s">
        <v>3145</v>
      </c>
      <c r="H218" s="47" t="s">
        <v>3146</v>
      </c>
      <c r="J218" s="47" t="s">
        <v>564</v>
      </c>
      <c r="Y218" s="47" t="s">
        <v>1668</v>
      </c>
    </row>
    <row r="219" spans="1:25" ht="43.5" customHeight="1" x14ac:dyDescent="0.25">
      <c r="A219" s="47" t="s">
        <v>3147</v>
      </c>
      <c r="B219" s="45" t="s">
        <v>3148</v>
      </c>
      <c r="C219" s="46" t="s">
        <v>145</v>
      </c>
      <c r="F219" s="48">
        <v>41061</v>
      </c>
      <c r="G219" s="47" t="s">
        <v>3149</v>
      </c>
      <c r="H219" s="47" t="s">
        <v>3150</v>
      </c>
      <c r="J219" s="47" t="s">
        <v>564</v>
      </c>
    </row>
    <row r="220" spans="1:25" ht="14.25" customHeight="1" x14ac:dyDescent="0.25">
      <c r="B220" s="45" t="s">
        <v>3151</v>
      </c>
      <c r="C220" s="46" t="s">
        <v>3152</v>
      </c>
      <c r="D220" s="47" t="s">
        <v>3153</v>
      </c>
      <c r="F220" s="48">
        <v>41061</v>
      </c>
      <c r="G220" s="47" t="s">
        <v>3154</v>
      </c>
      <c r="H220" s="47" t="s">
        <v>1461</v>
      </c>
      <c r="J220" s="47" t="s">
        <v>564</v>
      </c>
      <c r="Y220" s="47" t="s">
        <v>3155</v>
      </c>
    </row>
    <row r="221" spans="1:25" ht="14.25" customHeight="1" x14ac:dyDescent="0.25">
      <c r="B221" s="45" t="s">
        <v>3156</v>
      </c>
      <c r="C221" s="46" t="s">
        <v>145</v>
      </c>
      <c r="D221" s="47" t="s">
        <v>3157</v>
      </c>
      <c r="E221" s="47" t="s">
        <v>551</v>
      </c>
      <c r="F221" s="48">
        <v>41091</v>
      </c>
      <c r="G221" s="47" t="s">
        <v>3158</v>
      </c>
      <c r="H221" s="47" t="s">
        <v>3159</v>
      </c>
      <c r="J221" s="47" t="s">
        <v>564</v>
      </c>
    </row>
    <row r="222" spans="1:25" ht="14.25" customHeight="1" x14ac:dyDescent="0.25">
      <c r="B222" s="45" t="s">
        <v>3160</v>
      </c>
      <c r="C222" s="46" t="s">
        <v>145</v>
      </c>
      <c r="D222" s="47" t="s">
        <v>3157</v>
      </c>
      <c r="E222" s="47" t="s">
        <v>551</v>
      </c>
      <c r="F222" s="48">
        <v>41091</v>
      </c>
      <c r="G222" s="47" t="s">
        <v>3158</v>
      </c>
      <c r="H222" s="47" t="s">
        <v>3161</v>
      </c>
      <c r="J222" s="47" t="s">
        <v>564</v>
      </c>
    </row>
    <row r="223" spans="1:25" ht="14.25" customHeight="1" x14ac:dyDescent="0.25">
      <c r="B223" s="45" t="s">
        <v>3162</v>
      </c>
      <c r="C223" s="46" t="s">
        <v>145</v>
      </c>
      <c r="D223" s="47" t="s">
        <v>3157</v>
      </c>
      <c r="E223" s="47" t="s">
        <v>551</v>
      </c>
      <c r="F223" s="48">
        <v>41091</v>
      </c>
      <c r="G223" s="47" t="s">
        <v>3158</v>
      </c>
      <c r="H223" s="47" t="s">
        <v>3163</v>
      </c>
      <c r="J223" s="47" t="s">
        <v>564</v>
      </c>
    </row>
    <row r="224" spans="1:25" ht="14.25" customHeight="1" x14ac:dyDescent="0.25">
      <c r="B224" s="45" t="s">
        <v>3164</v>
      </c>
      <c r="C224" s="46" t="s">
        <v>145</v>
      </c>
      <c r="D224" s="47" t="s">
        <v>3157</v>
      </c>
      <c r="E224" s="47" t="s">
        <v>551</v>
      </c>
      <c r="F224" s="48">
        <v>41091</v>
      </c>
      <c r="G224" s="47" t="s">
        <v>3158</v>
      </c>
      <c r="H224" s="47" t="s">
        <v>3165</v>
      </c>
      <c r="J224" s="47" t="s">
        <v>564</v>
      </c>
    </row>
    <row r="225" spans="2:25" ht="14.25" customHeight="1" x14ac:dyDescent="0.25">
      <c r="B225" s="45" t="s">
        <v>3166</v>
      </c>
      <c r="C225" s="46" t="s">
        <v>145</v>
      </c>
      <c r="D225" s="47" t="s">
        <v>3157</v>
      </c>
      <c r="E225" s="47" t="s">
        <v>551</v>
      </c>
      <c r="F225" s="48">
        <v>41091</v>
      </c>
      <c r="G225" s="47" t="s">
        <v>3158</v>
      </c>
      <c r="H225" s="47" t="s">
        <v>3167</v>
      </c>
      <c r="J225" s="47" t="s">
        <v>564</v>
      </c>
    </row>
    <row r="226" spans="2:25" ht="14.25" customHeight="1" x14ac:dyDescent="0.25">
      <c r="B226" s="45" t="s">
        <v>3168</v>
      </c>
      <c r="C226" s="46" t="s">
        <v>145</v>
      </c>
      <c r="D226" s="47" t="s">
        <v>3157</v>
      </c>
      <c r="E226" s="47" t="s">
        <v>551</v>
      </c>
      <c r="F226" s="48">
        <v>41091</v>
      </c>
      <c r="G226" s="47" t="s">
        <v>3158</v>
      </c>
      <c r="H226" s="47" t="s">
        <v>3169</v>
      </c>
      <c r="J226" s="47" t="s">
        <v>564</v>
      </c>
    </row>
    <row r="227" spans="2:25" ht="14.25" customHeight="1" x14ac:dyDescent="0.25">
      <c r="B227" s="45" t="s">
        <v>3170</v>
      </c>
      <c r="C227" s="46" t="s">
        <v>145</v>
      </c>
      <c r="D227" s="47" t="s">
        <v>3171</v>
      </c>
      <c r="E227" s="47" t="s">
        <v>551</v>
      </c>
      <c r="F227" s="48">
        <v>41091</v>
      </c>
      <c r="G227" s="47" t="s">
        <v>3158</v>
      </c>
      <c r="H227" s="47" t="s">
        <v>3172</v>
      </c>
      <c r="J227" s="47" t="s">
        <v>564</v>
      </c>
    </row>
    <row r="228" spans="2:25" ht="14.25" customHeight="1" x14ac:dyDescent="0.25">
      <c r="B228" s="45" t="s">
        <v>3173</v>
      </c>
      <c r="C228" s="46" t="s">
        <v>145</v>
      </c>
      <c r="D228" s="47" t="s">
        <v>3157</v>
      </c>
      <c r="E228" s="47" t="s">
        <v>551</v>
      </c>
      <c r="F228" s="48">
        <v>41091</v>
      </c>
      <c r="G228" s="47" t="s">
        <v>3158</v>
      </c>
      <c r="H228" s="47" t="s">
        <v>3174</v>
      </c>
      <c r="J228" s="47" t="s">
        <v>564</v>
      </c>
    </row>
    <row r="229" spans="2:25" ht="14.25" customHeight="1" x14ac:dyDescent="0.25">
      <c r="B229" s="45" t="s">
        <v>3175</v>
      </c>
      <c r="C229" s="46" t="s">
        <v>145</v>
      </c>
      <c r="D229" s="47" t="s">
        <v>3176</v>
      </c>
      <c r="E229" s="47" t="s">
        <v>551</v>
      </c>
      <c r="F229" s="48">
        <v>41091</v>
      </c>
      <c r="G229" s="47" t="s">
        <v>3158</v>
      </c>
      <c r="H229" s="47" t="s">
        <v>3177</v>
      </c>
      <c r="J229" s="47" t="s">
        <v>564</v>
      </c>
    </row>
    <row r="230" spans="2:25" ht="14.25" customHeight="1" x14ac:dyDescent="0.25">
      <c r="B230" s="45" t="s">
        <v>3178</v>
      </c>
      <c r="C230" s="46" t="s">
        <v>145</v>
      </c>
      <c r="D230" s="47" t="s">
        <v>3157</v>
      </c>
      <c r="E230" s="47" t="s">
        <v>551</v>
      </c>
      <c r="F230" s="48">
        <v>41091</v>
      </c>
      <c r="G230" s="47" t="s">
        <v>3158</v>
      </c>
      <c r="H230" s="47" t="s">
        <v>3179</v>
      </c>
      <c r="J230" s="47" t="s">
        <v>564</v>
      </c>
    </row>
    <row r="231" spans="2:25" ht="43.5" customHeight="1" x14ac:dyDescent="0.25">
      <c r="B231" s="45" t="s">
        <v>3180</v>
      </c>
      <c r="C231" s="46" t="s">
        <v>145</v>
      </c>
      <c r="D231" s="47" t="s">
        <v>3181</v>
      </c>
      <c r="E231" s="47" t="s">
        <v>551</v>
      </c>
      <c r="F231" s="48">
        <v>41061</v>
      </c>
      <c r="G231" s="47" t="s">
        <v>3158</v>
      </c>
      <c r="H231" s="47" t="s">
        <v>3182</v>
      </c>
      <c r="J231" s="47" t="s">
        <v>564</v>
      </c>
      <c r="Y231" s="47" t="s">
        <v>3183</v>
      </c>
    </row>
    <row r="232" spans="2:25" ht="43.5" customHeight="1" x14ac:dyDescent="0.25">
      <c r="B232" s="45" t="s">
        <v>3184</v>
      </c>
      <c r="C232" s="46" t="s">
        <v>145</v>
      </c>
      <c r="D232" s="47" t="s">
        <v>3181</v>
      </c>
      <c r="E232" s="47" t="s">
        <v>551</v>
      </c>
      <c r="F232" s="48">
        <v>41061</v>
      </c>
      <c r="G232" s="47" t="s">
        <v>3158</v>
      </c>
      <c r="H232" s="47" t="s">
        <v>3185</v>
      </c>
      <c r="J232" s="47" t="s">
        <v>564</v>
      </c>
      <c r="Y232" s="47" t="s">
        <v>3186</v>
      </c>
    </row>
    <row r="233" spans="2:25" ht="28.5" customHeight="1" x14ac:dyDescent="0.25">
      <c r="B233" s="45" t="s">
        <v>3187</v>
      </c>
      <c r="C233" s="46" t="s">
        <v>145</v>
      </c>
      <c r="D233" s="47" t="s">
        <v>3181</v>
      </c>
      <c r="E233" s="47" t="s">
        <v>551</v>
      </c>
      <c r="F233" s="48">
        <v>41061</v>
      </c>
      <c r="G233" s="47" t="s">
        <v>3158</v>
      </c>
      <c r="H233" s="47" t="s">
        <v>3188</v>
      </c>
      <c r="J233" s="47" t="s">
        <v>564</v>
      </c>
      <c r="Y233" s="47" t="s">
        <v>3189</v>
      </c>
    </row>
    <row r="234" spans="2:25" ht="28.5" customHeight="1" x14ac:dyDescent="0.25">
      <c r="B234" s="45" t="s">
        <v>3190</v>
      </c>
      <c r="C234" s="46" t="s">
        <v>145</v>
      </c>
      <c r="D234" s="47" t="s">
        <v>3181</v>
      </c>
      <c r="E234" s="47" t="s">
        <v>551</v>
      </c>
      <c r="F234" s="48">
        <v>41061</v>
      </c>
      <c r="G234" s="47" t="s">
        <v>3158</v>
      </c>
      <c r="H234" s="47" t="s">
        <v>3191</v>
      </c>
      <c r="J234" s="47" t="s">
        <v>564</v>
      </c>
      <c r="Y234" s="47" t="s">
        <v>3192</v>
      </c>
    </row>
    <row r="235" spans="2:25" ht="28.5" customHeight="1" x14ac:dyDescent="0.25">
      <c r="B235" s="45" t="s">
        <v>3193</v>
      </c>
      <c r="C235" s="46" t="s">
        <v>145</v>
      </c>
      <c r="D235" s="47" t="s">
        <v>3181</v>
      </c>
      <c r="E235" s="47" t="s">
        <v>551</v>
      </c>
      <c r="F235" s="48">
        <v>41061</v>
      </c>
      <c r="G235" s="47" t="s">
        <v>3158</v>
      </c>
      <c r="H235" s="47" t="s">
        <v>3194</v>
      </c>
      <c r="J235" s="47" t="s">
        <v>564</v>
      </c>
      <c r="Y235" s="47" t="s">
        <v>3195</v>
      </c>
    </row>
    <row r="236" spans="2:25" ht="14.25" customHeight="1" x14ac:dyDescent="0.25">
      <c r="B236" s="45" t="s">
        <v>3196</v>
      </c>
      <c r="C236" s="46" t="s">
        <v>145</v>
      </c>
      <c r="D236" s="47" t="s">
        <v>3197</v>
      </c>
      <c r="E236" s="47" t="s">
        <v>551</v>
      </c>
      <c r="F236" s="48">
        <v>41061</v>
      </c>
      <c r="G236" s="47" t="s">
        <v>3158</v>
      </c>
      <c r="H236" s="47" t="s">
        <v>3198</v>
      </c>
      <c r="J236" s="47" t="s">
        <v>564</v>
      </c>
      <c r="Y236" s="47" t="s">
        <v>3198</v>
      </c>
    </row>
    <row r="237" spans="2:25" ht="14.25" customHeight="1" x14ac:dyDescent="0.25">
      <c r="B237" s="45" t="s">
        <v>3199</v>
      </c>
      <c r="C237" s="46" t="s">
        <v>145</v>
      </c>
      <c r="D237" s="47" t="s">
        <v>3200</v>
      </c>
      <c r="E237" s="47" t="s">
        <v>551</v>
      </c>
      <c r="F237" s="48">
        <v>41061</v>
      </c>
      <c r="G237" s="47" t="s">
        <v>3158</v>
      </c>
      <c r="H237" s="47" t="s">
        <v>3201</v>
      </c>
      <c r="J237" s="47" t="s">
        <v>564</v>
      </c>
      <c r="Y237" s="47" t="s">
        <v>3201</v>
      </c>
    </row>
    <row r="238" spans="2:25" ht="28.5" customHeight="1" x14ac:dyDescent="0.25">
      <c r="B238" s="45" t="s">
        <v>3202</v>
      </c>
      <c r="C238" s="46" t="s">
        <v>145</v>
      </c>
      <c r="D238" s="47" t="s">
        <v>3181</v>
      </c>
      <c r="E238" s="47" t="s">
        <v>551</v>
      </c>
      <c r="F238" s="48">
        <v>41061</v>
      </c>
      <c r="G238" s="47" t="s">
        <v>3158</v>
      </c>
      <c r="H238" s="47" t="s">
        <v>2897</v>
      </c>
      <c r="J238" s="47" t="s">
        <v>564</v>
      </c>
      <c r="Y238" s="47" t="s">
        <v>3203</v>
      </c>
    </row>
    <row r="239" spans="2:25" ht="28.5" customHeight="1" x14ac:dyDescent="0.25">
      <c r="B239" s="45" t="s">
        <v>3204</v>
      </c>
      <c r="C239" s="46" t="s">
        <v>3205</v>
      </c>
      <c r="D239" s="47" t="s">
        <v>3206</v>
      </c>
      <c r="E239" s="47" t="s">
        <v>551</v>
      </c>
      <c r="F239" s="48">
        <v>41061</v>
      </c>
      <c r="G239" s="47" t="s">
        <v>3207</v>
      </c>
      <c r="H239" s="47" t="s">
        <v>3208</v>
      </c>
      <c r="J239" s="47" t="s">
        <v>564</v>
      </c>
      <c r="Y239" s="47" t="s">
        <v>3209</v>
      </c>
    </row>
    <row r="240" spans="2:25" ht="28.5" customHeight="1" x14ac:dyDescent="0.25">
      <c r="B240" s="45" t="s">
        <v>3210</v>
      </c>
      <c r="C240" s="46" t="s">
        <v>3211</v>
      </c>
      <c r="E240" s="46" t="s">
        <v>3212</v>
      </c>
      <c r="F240" s="48">
        <v>41061</v>
      </c>
      <c r="G240" s="47" t="s">
        <v>3207</v>
      </c>
      <c r="H240" s="47" t="s">
        <v>3213</v>
      </c>
      <c r="J240" s="47" t="s">
        <v>564</v>
      </c>
      <c r="T240" s="47" t="s">
        <v>3214</v>
      </c>
      <c r="U240" s="47" t="s">
        <v>3215</v>
      </c>
    </row>
    <row r="241" spans="1:25" ht="28.5" customHeight="1" x14ac:dyDescent="0.25">
      <c r="B241" s="45" t="s">
        <v>3216</v>
      </c>
      <c r="C241" s="46" t="s">
        <v>3217</v>
      </c>
      <c r="E241" s="46">
        <v>2011</v>
      </c>
      <c r="F241" s="48">
        <v>41061</v>
      </c>
      <c r="G241" s="47" t="s">
        <v>3207</v>
      </c>
      <c r="H241" s="47" t="s">
        <v>3218</v>
      </c>
      <c r="I241" s="47" t="s">
        <v>3219</v>
      </c>
      <c r="J241" s="47" t="s">
        <v>564</v>
      </c>
      <c r="O241" s="52">
        <v>40756</v>
      </c>
    </row>
    <row r="242" spans="1:25" ht="14.25" customHeight="1" x14ac:dyDescent="0.25">
      <c r="B242" s="45" t="s">
        <v>3220</v>
      </c>
      <c r="C242" s="46" t="s">
        <v>3221</v>
      </c>
      <c r="E242" s="46">
        <v>2010</v>
      </c>
      <c r="F242" s="48">
        <v>41061</v>
      </c>
      <c r="G242" s="47" t="s">
        <v>3207</v>
      </c>
      <c r="H242" s="47" t="s">
        <v>3222</v>
      </c>
      <c r="J242" s="47" t="s">
        <v>564</v>
      </c>
      <c r="T242" s="47" t="s">
        <v>3223</v>
      </c>
      <c r="U242" s="47" t="s">
        <v>3224</v>
      </c>
    </row>
    <row r="243" spans="1:25" ht="28.5" customHeight="1" x14ac:dyDescent="0.25">
      <c r="B243" s="45" t="s">
        <v>3225</v>
      </c>
      <c r="C243" s="46" t="s">
        <v>3226</v>
      </c>
      <c r="E243" s="46">
        <v>2010</v>
      </c>
      <c r="F243" s="48">
        <v>41061</v>
      </c>
      <c r="G243" s="47" t="s">
        <v>3207</v>
      </c>
      <c r="H243" s="47" t="s">
        <v>3227</v>
      </c>
      <c r="O243" s="52">
        <v>41009</v>
      </c>
      <c r="T243" s="47" t="s">
        <v>3223</v>
      </c>
      <c r="U243" s="47" t="s">
        <v>3224</v>
      </c>
    </row>
    <row r="244" spans="1:25" ht="14.25" customHeight="1" x14ac:dyDescent="0.25">
      <c r="B244" s="49" t="s">
        <v>3228</v>
      </c>
      <c r="C244" s="46" t="s">
        <v>145</v>
      </c>
      <c r="D244" s="47" t="s">
        <v>1369</v>
      </c>
      <c r="E244" s="47">
        <v>2005</v>
      </c>
      <c r="F244" s="48">
        <v>41061</v>
      </c>
      <c r="G244" s="47" t="s">
        <v>3207</v>
      </c>
      <c r="H244" s="47" t="s">
        <v>3229</v>
      </c>
      <c r="J244" s="47" t="s">
        <v>564</v>
      </c>
      <c r="Y244" s="47" t="s">
        <v>3230</v>
      </c>
    </row>
    <row r="245" spans="1:25" ht="28.5" customHeight="1" x14ac:dyDescent="0.25">
      <c r="B245" s="45" t="s">
        <v>3231</v>
      </c>
      <c r="C245" s="46" t="s">
        <v>3232</v>
      </c>
      <c r="E245" s="46">
        <v>2005</v>
      </c>
      <c r="F245" s="48">
        <v>41061</v>
      </c>
      <c r="G245" s="47" t="s">
        <v>3207</v>
      </c>
      <c r="H245" s="47" t="s">
        <v>3233</v>
      </c>
      <c r="J245" s="47" t="s">
        <v>564</v>
      </c>
      <c r="O245" s="52">
        <v>38450</v>
      </c>
      <c r="P245" s="47" t="s">
        <v>3234</v>
      </c>
      <c r="Q245" s="47" t="s">
        <v>3207</v>
      </c>
      <c r="T245" s="47" t="s">
        <v>3235</v>
      </c>
    </row>
    <row r="246" spans="1:25" ht="14.25" customHeight="1" x14ac:dyDescent="0.25">
      <c r="B246" s="45" t="s">
        <v>3236</v>
      </c>
      <c r="C246" s="46" t="s">
        <v>3237</v>
      </c>
      <c r="E246" s="46">
        <v>2005</v>
      </c>
      <c r="F246" s="48">
        <v>41061</v>
      </c>
      <c r="G246" s="47" t="s">
        <v>3207</v>
      </c>
      <c r="J246" s="47" t="s">
        <v>536</v>
      </c>
    </row>
    <row r="247" spans="1:25" ht="57.75" customHeight="1" x14ac:dyDescent="0.25">
      <c r="B247" s="45" t="s">
        <v>3238</v>
      </c>
      <c r="C247" s="46" t="s">
        <v>3239</v>
      </c>
      <c r="E247" s="46">
        <v>2000</v>
      </c>
      <c r="F247" s="48">
        <v>41061</v>
      </c>
      <c r="G247" s="47" t="s">
        <v>3207</v>
      </c>
      <c r="H247" s="47" t="s">
        <v>3240</v>
      </c>
      <c r="J247" s="47" t="s">
        <v>564</v>
      </c>
      <c r="T247" s="47" t="s">
        <v>3241</v>
      </c>
      <c r="U247" s="47" t="s">
        <v>3242</v>
      </c>
      <c r="V247" s="47" t="s">
        <v>3243</v>
      </c>
    </row>
    <row r="248" spans="1:25" ht="28.5" customHeight="1" x14ac:dyDescent="0.25">
      <c r="B248" s="45" t="s">
        <v>3244</v>
      </c>
      <c r="C248" s="46" t="s">
        <v>3245</v>
      </c>
      <c r="E248" s="46">
        <v>2009</v>
      </c>
      <c r="F248" s="48">
        <v>41061</v>
      </c>
      <c r="G248" s="47" t="s">
        <v>3246</v>
      </c>
      <c r="H248" s="47" t="s">
        <v>3247</v>
      </c>
      <c r="J248" s="47" t="s">
        <v>564</v>
      </c>
      <c r="P248" s="47" t="s">
        <v>3248</v>
      </c>
    </row>
    <row r="249" spans="1:25" ht="57.75" customHeight="1" x14ac:dyDescent="0.25">
      <c r="B249" s="45" t="s">
        <v>2847</v>
      </c>
      <c r="C249" s="46" t="s">
        <v>145</v>
      </c>
      <c r="E249" s="47" t="s">
        <v>551</v>
      </c>
      <c r="F249" s="48">
        <v>41061</v>
      </c>
      <c r="G249" s="47" t="s">
        <v>3249</v>
      </c>
      <c r="H249" s="47" t="s">
        <v>3250</v>
      </c>
    </row>
    <row r="250" spans="1:25" ht="72" customHeight="1" x14ac:dyDescent="0.25">
      <c r="B250" s="45" t="s">
        <v>460</v>
      </c>
      <c r="C250" s="46" t="s">
        <v>145</v>
      </c>
      <c r="E250" s="47">
        <v>2000</v>
      </c>
      <c r="F250" s="48">
        <v>41061</v>
      </c>
      <c r="G250" s="47" t="s">
        <v>3251</v>
      </c>
      <c r="H250" s="47" t="s">
        <v>3252</v>
      </c>
      <c r="J250" s="47" t="s">
        <v>536</v>
      </c>
    </row>
    <row r="251" spans="1:25" ht="14.25" customHeight="1" x14ac:dyDescent="0.25">
      <c r="B251" s="50" t="s">
        <v>3253</v>
      </c>
      <c r="C251" s="46" t="s">
        <v>3254</v>
      </c>
      <c r="D251" s="47" t="s">
        <v>1256</v>
      </c>
      <c r="E251" s="46">
        <v>2007</v>
      </c>
      <c r="F251" s="48">
        <v>41061</v>
      </c>
      <c r="G251" s="47" t="s">
        <v>3255</v>
      </c>
      <c r="J251" s="47" t="s">
        <v>3256</v>
      </c>
    </row>
    <row r="252" spans="1:25" ht="43.5" customHeight="1" x14ac:dyDescent="0.25">
      <c r="A252" s="47" t="s">
        <v>1491</v>
      </c>
      <c r="B252" s="45" t="s">
        <v>3257</v>
      </c>
      <c r="C252" s="46" t="s">
        <v>145</v>
      </c>
      <c r="D252" s="47" t="s">
        <v>1498</v>
      </c>
      <c r="E252" s="47" t="s">
        <v>551</v>
      </c>
      <c r="F252" s="48">
        <v>41061</v>
      </c>
      <c r="G252" s="47" t="s">
        <v>3258</v>
      </c>
      <c r="H252" s="47" t="s">
        <v>3259</v>
      </c>
      <c r="J252" s="47" t="s">
        <v>536</v>
      </c>
    </row>
    <row r="253" spans="1:25" ht="43.5" customHeight="1" x14ac:dyDescent="0.25">
      <c r="B253" s="45" t="s">
        <v>3260</v>
      </c>
      <c r="C253" s="46" t="s">
        <v>145</v>
      </c>
      <c r="E253" s="47">
        <v>2009</v>
      </c>
      <c r="F253" s="48">
        <v>41061</v>
      </c>
      <c r="G253" s="47" t="s">
        <v>3261</v>
      </c>
      <c r="H253" s="47" t="s">
        <v>3262</v>
      </c>
      <c r="J253" s="47" t="s">
        <v>536</v>
      </c>
    </row>
    <row r="254" spans="1:25" ht="28.5" customHeight="1" x14ac:dyDescent="0.25">
      <c r="B254" s="45" t="s">
        <v>3263</v>
      </c>
      <c r="C254" s="46" t="s">
        <v>145</v>
      </c>
      <c r="E254" s="47">
        <v>2011</v>
      </c>
      <c r="F254" s="48">
        <v>41061</v>
      </c>
      <c r="G254" s="47" t="s">
        <v>3264</v>
      </c>
      <c r="H254" s="47" t="s">
        <v>3265</v>
      </c>
      <c r="J254" s="47" t="s">
        <v>536</v>
      </c>
    </row>
    <row r="255" spans="1:25" ht="28.5" customHeight="1" x14ac:dyDescent="0.25">
      <c r="B255" s="49" t="s">
        <v>3266</v>
      </c>
      <c r="C255" s="46" t="s">
        <v>145</v>
      </c>
      <c r="D255" s="47" t="s">
        <v>3267</v>
      </c>
      <c r="E255" s="47" t="s">
        <v>551</v>
      </c>
      <c r="F255" s="48">
        <v>41091</v>
      </c>
      <c r="G255" s="47" t="s">
        <v>3268</v>
      </c>
      <c r="H255" s="47" t="s">
        <v>3269</v>
      </c>
      <c r="J255" s="47" t="s">
        <v>536</v>
      </c>
      <c r="S255" s="47" t="s">
        <v>3270</v>
      </c>
    </row>
    <row r="256" spans="1:25" ht="14.25" customHeight="1" x14ac:dyDescent="0.25">
      <c r="B256" s="45" t="s">
        <v>3271</v>
      </c>
      <c r="C256" s="46" t="s">
        <v>145</v>
      </c>
      <c r="E256" s="47" t="s">
        <v>551</v>
      </c>
      <c r="F256" s="48">
        <v>41061</v>
      </c>
      <c r="G256" s="47" t="s">
        <v>3272</v>
      </c>
      <c r="J256" s="47" t="s">
        <v>536</v>
      </c>
    </row>
    <row r="257" spans="1:25" ht="14.25" customHeight="1" x14ac:dyDescent="0.25">
      <c r="B257" s="45" t="s">
        <v>3273</v>
      </c>
      <c r="C257" s="46" t="s">
        <v>145</v>
      </c>
      <c r="E257" s="47">
        <v>2012</v>
      </c>
      <c r="F257" s="48">
        <v>41061</v>
      </c>
      <c r="G257" s="47" t="s">
        <v>3274</v>
      </c>
      <c r="H257" s="47" t="s">
        <v>3275</v>
      </c>
      <c r="J257" s="47" t="s">
        <v>536</v>
      </c>
    </row>
    <row r="258" spans="1:25" ht="72" customHeight="1" x14ac:dyDescent="0.25">
      <c r="B258" s="45" t="s">
        <v>3276</v>
      </c>
      <c r="C258" s="46" t="s">
        <v>145</v>
      </c>
      <c r="E258" s="47">
        <v>2011</v>
      </c>
      <c r="F258" s="48">
        <v>41061</v>
      </c>
      <c r="G258" s="47" t="s">
        <v>3277</v>
      </c>
      <c r="H258" s="47" t="s">
        <v>3278</v>
      </c>
      <c r="J258" s="47" t="s">
        <v>536</v>
      </c>
    </row>
    <row r="259" spans="1:25" ht="43.5" customHeight="1" x14ac:dyDescent="0.25">
      <c r="A259" s="47" t="s">
        <v>1491</v>
      </c>
      <c r="B259" s="45" t="s">
        <v>3279</v>
      </c>
      <c r="C259" s="46" t="s">
        <v>145</v>
      </c>
      <c r="D259" s="47" t="s">
        <v>3280</v>
      </c>
      <c r="E259" s="47">
        <v>1982</v>
      </c>
      <c r="F259" s="48">
        <v>41061</v>
      </c>
      <c r="G259" s="47" t="s">
        <v>3281</v>
      </c>
      <c r="H259" s="47" t="s">
        <v>3282</v>
      </c>
      <c r="J259" s="47" t="s">
        <v>536</v>
      </c>
      <c r="S259" s="47" t="s">
        <v>3283</v>
      </c>
      <c r="Y259" s="47" t="s">
        <v>3284</v>
      </c>
    </row>
    <row r="260" spans="1:25" ht="43.5" customHeight="1" x14ac:dyDescent="0.25">
      <c r="A260" s="47" t="s">
        <v>1491</v>
      </c>
      <c r="B260" s="45" t="s">
        <v>3285</v>
      </c>
      <c r="C260" s="46" t="s">
        <v>145</v>
      </c>
      <c r="D260" s="47" t="s">
        <v>1498</v>
      </c>
      <c r="E260" s="47" t="s">
        <v>551</v>
      </c>
      <c r="F260" s="48">
        <v>41061</v>
      </c>
      <c r="G260" s="47" t="s">
        <v>3281</v>
      </c>
      <c r="H260" s="47" t="s">
        <v>3286</v>
      </c>
      <c r="J260" s="47" t="s">
        <v>536</v>
      </c>
    </row>
    <row r="261" spans="1:25" ht="43.5" customHeight="1" x14ac:dyDescent="0.25">
      <c r="B261" s="45" t="s">
        <v>3287</v>
      </c>
      <c r="C261" s="46" t="s">
        <v>3288</v>
      </c>
      <c r="D261" s="47" t="s">
        <v>1256</v>
      </c>
      <c r="E261" s="46" t="s">
        <v>551</v>
      </c>
      <c r="F261" s="48">
        <v>41061</v>
      </c>
      <c r="G261" s="47" t="s">
        <v>3289</v>
      </c>
      <c r="H261" s="47" t="s">
        <v>3290</v>
      </c>
      <c r="I261" s="47" t="s">
        <v>3291</v>
      </c>
      <c r="J261" s="47" t="s">
        <v>536</v>
      </c>
      <c r="R261" s="47" t="s">
        <v>3292</v>
      </c>
      <c r="S261" s="47" t="s">
        <v>3293</v>
      </c>
    </row>
    <row r="262" spans="1:25" ht="14.25" customHeight="1" x14ac:dyDescent="0.25">
      <c r="A262" s="47" t="s">
        <v>1491</v>
      </c>
      <c r="B262" s="45" t="s">
        <v>3294</v>
      </c>
      <c r="C262" s="46" t="s">
        <v>145</v>
      </c>
      <c r="D262" s="47" t="s">
        <v>1498</v>
      </c>
      <c r="E262" s="47" t="s">
        <v>551</v>
      </c>
      <c r="G262" s="47" t="s">
        <v>3295</v>
      </c>
      <c r="J262" s="47" t="s">
        <v>536</v>
      </c>
    </row>
    <row r="263" spans="1:25" ht="43.5" customHeight="1" x14ac:dyDescent="0.25">
      <c r="B263" s="45" t="s">
        <v>3296</v>
      </c>
      <c r="C263" s="46" t="s">
        <v>145</v>
      </c>
      <c r="E263" s="47">
        <v>2011</v>
      </c>
      <c r="F263" s="48">
        <v>41061</v>
      </c>
      <c r="G263" s="47" t="s">
        <v>3297</v>
      </c>
      <c r="H263" s="47" t="s">
        <v>3298</v>
      </c>
      <c r="J263" s="47" t="s">
        <v>536</v>
      </c>
    </row>
    <row r="264" spans="1:25" ht="43.5" customHeight="1" x14ac:dyDescent="0.25">
      <c r="B264" s="49" t="s">
        <v>3299</v>
      </c>
      <c r="C264" s="51" t="s">
        <v>3300</v>
      </c>
      <c r="D264" s="47" t="s">
        <v>150</v>
      </c>
      <c r="E264" s="47" t="s">
        <v>551</v>
      </c>
      <c r="F264" s="48">
        <v>41061</v>
      </c>
      <c r="G264" s="47" t="s">
        <v>3301</v>
      </c>
      <c r="H264" s="47" t="s">
        <v>3302</v>
      </c>
    </row>
    <row r="265" spans="1:25" ht="14.25" customHeight="1" x14ac:dyDescent="0.25">
      <c r="B265" s="45" t="s">
        <v>3303</v>
      </c>
      <c r="C265" s="46" t="s">
        <v>3304</v>
      </c>
      <c r="D265" s="47" t="s">
        <v>1256</v>
      </c>
      <c r="E265" s="46" t="s">
        <v>551</v>
      </c>
      <c r="F265" s="48">
        <v>41061</v>
      </c>
      <c r="G265" s="47" t="s">
        <v>3305</v>
      </c>
      <c r="J265" s="47" t="s">
        <v>536</v>
      </c>
    </row>
    <row r="266" spans="1:25" ht="28.5" customHeight="1" x14ac:dyDescent="0.25">
      <c r="B266" s="45" t="s">
        <v>3306</v>
      </c>
      <c r="C266" s="46" t="s">
        <v>145</v>
      </c>
      <c r="E266" s="47">
        <v>2012</v>
      </c>
      <c r="F266" s="48">
        <v>41061</v>
      </c>
      <c r="G266" s="47" t="s">
        <v>3307</v>
      </c>
      <c r="H266" s="47" t="s">
        <v>3308</v>
      </c>
      <c r="J266" s="47" t="s">
        <v>536</v>
      </c>
    </row>
    <row r="267" spans="1:25" ht="72" customHeight="1" x14ac:dyDescent="0.25">
      <c r="B267" s="45" t="s">
        <v>3309</v>
      </c>
      <c r="C267" s="46" t="s">
        <v>145</v>
      </c>
      <c r="E267" s="47">
        <v>2012</v>
      </c>
      <c r="F267" s="48">
        <v>41091</v>
      </c>
      <c r="G267" s="47" t="s">
        <v>3310</v>
      </c>
      <c r="H267" s="47" t="s">
        <v>3311</v>
      </c>
      <c r="J267" s="47" t="s">
        <v>536</v>
      </c>
      <c r="S267" s="47" t="s">
        <v>3270</v>
      </c>
      <c r="Y267" s="47" t="s">
        <v>3312</v>
      </c>
    </row>
    <row r="268" spans="1:25" ht="28.5" customHeight="1" x14ac:dyDescent="0.25">
      <c r="B268" s="60"/>
      <c r="C268" s="60" t="s">
        <v>3313</v>
      </c>
      <c r="E268" s="46">
        <v>2011</v>
      </c>
      <c r="F268" s="48">
        <v>41061</v>
      </c>
      <c r="H268" s="47" t="s">
        <v>3314</v>
      </c>
      <c r="J268" s="47" t="s">
        <v>564</v>
      </c>
      <c r="L268" s="47">
        <v>3</v>
      </c>
      <c r="T268" s="47" t="s">
        <v>3315</v>
      </c>
      <c r="X268" s="47" t="s">
        <v>3316</v>
      </c>
    </row>
    <row r="269" spans="1:25" ht="57.75" customHeight="1" x14ac:dyDescent="0.25">
      <c r="B269" s="45" t="s">
        <v>3317</v>
      </c>
      <c r="C269" s="46" t="s">
        <v>3318</v>
      </c>
      <c r="D269" s="47" t="s">
        <v>1256</v>
      </c>
      <c r="E269" s="46">
        <v>2011</v>
      </c>
      <c r="F269" s="48">
        <v>41061</v>
      </c>
      <c r="H269" s="47" t="s">
        <v>3319</v>
      </c>
      <c r="J269" s="47" t="s">
        <v>536</v>
      </c>
    </row>
    <row r="270" spans="1:25" ht="28.5" customHeight="1" x14ac:dyDescent="0.25">
      <c r="B270" s="60"/>
      <c r="C270" s="46" t="s">
        <v>3320</v>
      </c>
      <c r="E270" s="46">
        <v>2008</v>
      </c>
      <c r="F270" s="48">
        <v>41061</v>
      </c>
      <c r="H270" s="47" t="s">
        <v>3321</v>
      </c>
      <c r="J270" s="47" t="s">
        <v>536</v>
      </c>
      <c r="P270" s="47" t="s">
        <v>3322</v>
      </c>
      <c r="Q270" s="47" t="s">
        <v>3323</v>
      </c>
      <c r="R270" s="47" t="s">
        <v>2801</v>
      </c>
      <c r="W270" s="47" t="s">
        <v>3324</v>
      </c>
    </row>
  </sheetData>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 ref="B24" r:id="rId22"/>
    <hyperlink ref="B25" r:id="rId23"/>
    <hyperlink ref="B26" r:id="rId24"/>
    <hyperlink ref="B27" r:id="rId25"/>
    <hyperlink ref="B28" r:id="rId26"/>
    <hyperlink ref="B29" r:id="rId27"/>
    <hyperlink ref="B30" r:id="rId28"/>
    <hyperlink ref="B31" r:id="rId29"/>
    <hyperlink ref="B32" r:id="rId30"/>
    <hyperlink ref="B33" r:id="rId31"/>
    <hyperlink ref="B34" r:id="rId32" location="p2|2|n"/>
    <hyperlink ref="B35" r:id="rId33" location="p2|4|n"/>
    <hyperlink ref="B36" r:id="rId34"/>
    <hyperlink ref="B37" r:id="rId35"/>
    <hyperlink ref="B38" r:id="rId36"/>
    <hyperlink ref="B39" r:id="rId37"/>
    <hyperlink ref="B40" r:id="rId38"/>
    <hyperlink ref="B41" r:id="rId39"/>
    <hyperlink ref="B42" r:id="rId40"/>
    <hyperlink ref="B43" r:id="rId41"/>
    <hyperlink ref="B44" r:id="rId42"/>
    <hyperlink ref="B45" r:id="rId43"/>
    <hyperlink ref="B46" r:id="rId44"/>
    <hyperlink ref="B47" r:id="rId45"/>
    <hyperlink ref="B48" r:id="rId46"/>
    <hyperlink ref="B49" r:id="rId47"/>
    <hyperlink ref="B50" r:id="rId48"/>
    <hyperlink ref="B51" r:id="rId49"/>
    <hyperlink ref="B52" r:id="rId50"/>
    <hyperlink ref="B53" r:id="rId51"/>
    <hyperlink ref="B54" r:id="rId52"/>
    <hyperlink ref="B55" r:id="rId53"/>
    <hyperlink ref="G55" r:id="rId54"/>
    <hyperlink ref="B56" r:id="rId55"/>
    <hyperlink ref="B57" r:id="rId56"/>
    <hyperlink ref="B58" r:id="rId57"/>
    <hyperlink ref="B59" r:id="rId58"/>
    <hyperlink ref="B60" r:id="rId59"/>
    <hyperlink ref="B61" r:id="rId60"/>
    <hyperlink ref="B62" r:id="rId61"/>
    <hyperlink ref="B63" r:id="rId62"/>
    <hyperlink ref="B64" r:id="rId63"/>
    <hyperlink ref="B65" r:id="rId64"/>
    <hyperlink ref="B66" r:id="rId65"/>
    <hyperlink ref="G66" r:id="rId66"/>
    <hyperlink ref="B67" r:id="rId67"/>
    <hyperlink ref="B68" r:id="rId68"/>
    <hyperlink ref="B69" r:id="rId69"/>
    <hyperlink ref="B70" r:id="rId70"/>
    <hyperlink ref="B71" r:id="rId71"/>
    <hyperlink ref="B72" r:id="rId72"/>
    <hyperlink ref="B73" r:id="rId73"/>
    <hyperlink ref="B74" r:id="rId74"/>
    <hyperlink ref="B75" r:id="rId75"/>
    <hyperlink ref="B76" r:id="rId76"/>
    <hyperlink ref="B77" r:id="rId77"/>
    <hyperlink ref="B78" r:id="rId78"/>
    <hyperlink ref="B79" r:id="rId79"/>
    <hyperlink ref="B80" r:id="rId80"/>
    <hyperlink ref="B81" r:id="rId81"/>
    <hyperlink ref="B82" r:id="rId82"/>
    <hyperlink ref="B83" r:id="rId83"/>
    <hyperlink ref="B84" r:id="rId84"/>
    <hyperlink ref="B85" r:id="rId85"/>
    <hyperlink ref="B86" r:id="rId86"/>
    <hyperlink ref="B87" r:id="rId87"/>
    <hyperlink ref="B88" r:id="rId88"/>
    <hyperlink ref="B89" r:id="rId89"/>
    <hyperlink ref="B90" r:id="rId90"/>
    <hyperlink ref="B91" r:id="rId91"/>
    <hyperlink ref="B92" r:id="rId92"/>
    <hyperlink ref="B93" r:id="rId93"/>
    <hyperlink ref="B94" r:id="rId94"/>
    <hyperlink ref="B95" r:id="rId95"/>
    <hyperlink ref="G95" r:id="rId96"/>
    <hyperlink ref="B96" r:id="rId97"/>
    <hyperlink ref="B97" r:id="rId98"/>
    <hyperlink ref="B98" r:id="rId99"/>
    <hyperlink ref="B99" r:id="rId100"/>
    <hyperlink ref="B100" r:id="rId101"/>
    <hyperlink ref="B101" r:id="rId102"/>
    <hyperlink ref="B102" r:id="rId103"/>
    <hyperlink ref="B103" r:id="rId104"/>
    <hyperlink ref="B104" r:id="rId105"/>
    <hyperlink ref="B105" r:id="rId106"/>
    <hyperlink ref="B106" r:id="rId107"/>
    <hyperlink ref="B107" r:id="rId108"/>
    <hyperlink ref="B108" r:id="rId109"/>
    <hyperlink ref="B109" r:id="rId110"/>
    <hyperlink ref="B110" r:id="rId111"/>
    <hyperlink ref="B111" r:id="rId112"/>
    <hyperlink ref="B112" r:id="rId113"/>
    <hyperlink ref="B113" r:id="rId114"/>
    <hyperlink ref="B114" r:id="rId115"/>
    <hyperlink ref="B115" r:id="rId116"/>
    <hyperlink ref="B116" r:id="rId117"/>
    <hyperlink ref="B117" r:id="rId118"/>
    <hyperlink ref="B118" r:id="rId119"/>
    <hyperlink ref="B119" r:id="rId120"/>
    <hyperlink ref="B120" r:id="rId121"/>
    <hyperlink ref="B121" r:id="rId122"/>
    <hyperlink ref="B122" r:id="rId123"/>
    <hyperlink ref="B123" r:id="rId124"/>
    <hyperlink ref="B124" r:id="rId125"/>
    <hyperlink ref="B125" r:id="rId126"/>
    <hyperlink ref="B126" r:id="rId127"/>
    <hyperlink ref="B127" r:id="rId128"/>
    <hyperlink ref="B128" r:id="rId129"/>
    <hyperlink ref="G128" r:id="rId130"/>
    <hyperlink ref="B129" r:id="rId131"/>
    <hyperlink ref="B130" r:id="rId132"/>
    <hyperlink ref="B131" r:id="rId133"/>
    <hyperlink ref="B132" r:id="rId134"/>
    <hyperlink ref="B133" r:id="rId135"/>
    <hyperlink ref="B134" r:id="rId136"/>
    <hyperlink ref="B135" r:id="rId137"/>
    <hyperlink ref="B136" r:id="rId138"/>
    <hyperlink ref="B137" r:id="rId139"/>
    <hyperlink ref="B138" r:id="rId140"/>
    <hyperlink ref="B139" r:id="rId141"/>
    <hyperlink ref="G139" r:id="rId142"/>
    <hyperlink ref="B140" r:id="rId143"/>
    <hyperlink ref="G140" r:id="rId144"/>
    <hyperlink ref="B141" r:id="rId145"/>
    <hyperlink ref="G141" r:id="rId146"/>
    <hyperlink ref="B142" r:id="rId147"/>
    <hyperlink ref="B143" r:id="rId148"/>
    <hyperlink ref="B144" r:id="rId149"/>
    <hyperlink ref="B145" r:id="rId150"/>
    <hyperlink ref="G145" r:id="rId151"/>
    <hyperlink ref="B146" r:id="rId152"/>
    <hyperlink ref="B147" r:id="rId153" location="UNtreaties"/>
    <hyperlink ref="B148" r:id="rId154"/>
    <hyperlink ref="B149" r:id="rId155"/>
    <hyperlink ref="B150" r:id="rId156"/>
    <hyperlink ref="B151" r:id="rId157"/>
    <hyperlink ref="B152" r:id="rId158"/>
    <hyperlink ref="B153" r:id="rId159"/>
    <hyperlink ref="B154" r:id="rId160"/>
    <hyperlink ref="B155" r:id="rId161"/>
    <hyperlink ref="B156" r:id="rId162"/>
    <hyperlink ref="B157" r:id="rId163"/>
    <hyperlink ref="B158" r:id="rId164"/>
    <hyperlink ref="B159" r:id="rId165"/>
    <hyperlink ref="B160" r:id="rId166"/>
    <hyperlink ref="B161" r:id="rId167"/>
    <hyperlink ref="B162" r:id="rId168"/>
    <hyperlink ref="B163" r:id="rId169"/>
    <hyperlink ref="B164" r:id="rId170"/>
    <hyperlink ref="B165" r:id="rId171"/>
    <hyperlink ref="B166" r:id="rId172"/>
    <hyperlink ref="B167" r:id="rId173"/>
    <hyperlink ref="B168" r:id="rId174"/>
    <hyperlink ref="B170" r:id="rId175"/>
    <hyperlink ref="B171" r:id="rId176"/>
    <hyperlink ref="B172" r:id="rId177"/>
    <hyperlink ref="B173" r:id="rId178"/>
    <hyperlink ref="B174" r:id="rId179"/>
    <hyperlink ref="B175" r:id="rId180"/>
    <hyperlink ref="B176" r:id="rId181"/>
    <hyperlink ref="B177" r:id="rId182"/>
    <hyperlink ref="B178" r:id="rId183"/>
    <hyperlink ref="B179" r:id="rId184"/>
    <hyperlink ref="B180" r:id="rId185"/>
    <hyperlink ref="B181" r:id="rId186"/>
    <hyperlink ref="B182" r:id="rId187"/>
    <hyperlink ref="B183" r:id="rId188"/>
    <hyperlink ref="B184" r:id="rId189"/>
    <hyperlink ref="B185" r:id="rId190"/>
    <hyperlink ref="B186" r:id="rId191"/>
    <hyperlink ref="B187" r:id="rId192"/>
    <hyperlink ref="B188" r:id="rId193"/>
    <hyperlink ref="B189" r:id="rId194"/>
    <hyperlink ref="B190" r:id="rId195"/>
    <hyperlink ref="B191" r:id="rId196"/>
    <hyperlink ref="B192" r:id="rId197"/>
    <hyperlink ref="B193" r:id="rId198"/>
    <hyperlink ref="B194" r:id="rId199"/>
    <hyperlink ref="B195" r:id="rId200"/>
    <hyperlink ref="B196" r:id="rId201"/>
    <hyperlink ref="B197" r:id="rId202"/>
    <hyperlink ref="B198" r:id="rId203"/>
    <hyperlink ref="B199" r:id="rId204"/>
    <hyperlink ref="B200" r:id="rId205"/>
    <hyperlink ref="B201" r:id="rId206"/>
    <hyperlink ref="B202" r:id="rId207"/>
    <hyperlink ref="B203" r:id="rId208"/>
    <hyperlink ref="B204" r:id="rId209"/>
    <hyperlink ref="B205" r:id="rId210"/>
    <hyperlink ref="B206" r:id="rId211"/>
    <hyperlink ref="B207" r:id="rId212"/>
    <hyperlink ref="B208" r:id="rId213"/>
    <hyperlink ref="B209" r:id="rId214"/>
    <hyperlink ref="B210" r:id="rId215"/>
    <hyperlink ref="B211" r:id="rId216"/>
    <hyperlink ref="B212" r:id="rId217"/>
    <hyperlink ref="B213" r:id="rId218"/>
    <hyperlink ref="B214" r:id="rId219"/>
    <hyperlink ref="B215" r:id="rId220"/>
    <hyperlink ref="B216" r:id="rId221"/>
    <hyperlink ref="B217" r:id="rId222"/>
    <hyperlink ref="B218" r:id="rId223"/>
    <hyperlink ref="B219" r:id="rId224"/>
    <hyperlink ref="B220" r:id="rId225"/>
    <hyperlink ref="B221" r:id="rId226"/>
    <hyperlink ref="B222" r:id="rId227" location="Revolution_and_foundation"/>
    <hyperlink ref="B223" r:id="rId228"/>
    <hyperlink ref="B224" r:id="rId229"/>
    <hyperlink ref="B225" r:id="rId230"/>
    <hyperlink ref="B226" r:id="rId231"/>
    <hyperlink ref="B227" r:id="rId232"/>
    <hyperlink ref="B228" r:id="rId233"/>
    <hyperlink ref="B229" r:id="rId234"/>
    <hyperlink ref="B230" r:id="rId235"/>
    <hyperlink ref="B231" r:id="rId236"/>
    <hyperlink ref="B232" r:id="rId237"/>
    <hyperlink ref="B233" r:id="rId238"/>
    <hyperlink ref="B234" r:id="rId239"/>
    <hyperlink ref="B235" r:id="rId240"/>
    <hyperlink ref="B236" r:id="rId241"/>
    <hyperlink ref="B237" r:id="rId242"/>
    <hyperlink ref="B238" r:id="rId243"/>
    <hyperlink ref="B239" r:id="rId244"/>
    <hyperlink ref="B240" r:id="rId245"/>
    <hyperlink ref="B241" r:id="rId246"/>
    <hyperlink ref="B242" r:id="rId247"/>
    <hyperlink ref="B243" r:id="rId248"/>
    <hyperlink ref="B244" r:id="rId249"/>
    <hyperlink ref="B245" r:id="rId250"/>
    <hyperlink ref="B246" r:id="rId251"/>
    <hyperlink ref="B247" r:id="rId252"/>
    <hyperlink ref="B248" r:id="rId253"/>
    <hyperlink ref="B249" r:id="rId254"/>
    <hyperlink ref="B250" r:id="rId255"/>
    <hyperlink ref="B251" r:id="rId256"/>
    <hyperlink ref="B252" r:id="rId257"/>
    <hyperlink ref="B253" r:id="rId258"/>
    <hyperlink ref="B254" r:id="rId259"/>
    <hyperlink ref="B255" r:id="rId260"/>
    <hyperlink ref="B256" r:id="rId261"/>
    <hyperlink ref="B257" r:id="rId262"/>
    <hyperlink ref="B258" r:id="rId263"/>
    <hyperlink ref="B259" r:id="rId264"/>
    <hyperlink ref="B260" r:id="rId265"/>
    <hyperlink ref="B261" r:id="rId266"/>
    <hyperlink ref="B262" r:id="rId267"/>
    <hyperlink ref="B263" r:id="rId268"/>
    <hyperlink ref="B264" r:id="rId269"/>
    <hyperlink ref="B265" r:id="rId270"/>
    <hyperlink ref="B266" r:id="rId271"/>
    <hyperlink ref="B267" r:id="rId272"/>
    <hyperlink ref="B269" r:id="rId273"/>
  </hyperlinks>
  <pageMargins left="0.7" right="0.7" top="0.75" bottom="0.75" header="0.3" footer="0.3"/>
  <pageSetup orientation="portrait" horizontalDpi="1200" verticalDpi="1200" r:id="rId2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d-B, intl &amp; russian law</vt:lpstr>
      <vt:lpstr>d-D, MIPR, list</vt:lpstr>
      <vt:lpstr>d-D, lrge pop. ethn. minorities</vt:lpstr>
      <vt:lpstr>d-D, MIPR profiles ENG</vt:lpstr>
      <vt:lpstr>d-D, MIPR profiles RUS</vt:lpstr>
      <vt:lpstr>d-F, maps of IPs in RF</vt:lpstr>
      <vt:lpstr>institutes focusing on IPs</vt:lpstr>
      <vt:lpstr>experts focusing on IPs, EN</vt:lpstr>
      <vt:lpstr>web &amp; lit resources</vt:lpstr>
      <vt:lpstr>contacts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 Dennis</cp:lastModifiedBy>
  <dcterms:modified xsi:type="dcterms:W3CDTF">2015-07-24T14:35:59Z</dcterms:modified>
</cp:coreProperties>
</file>