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C4CCD915-B5A5-4BC5-9F94-B2BC46DA1AAE}" xr6:coauthVersionLast="47" xr6:coauthVersionMax="47" xr10:uidLastSave="{00000000-0000-0000-0000-000000000000}"/>
  <bookViews>
    <workbookView xWindow="-103" yWindow="-103" windowWidth="33120" windowHeight="18000" activeTab="3" xr2:uid="{488066F8-1B0E-4D1C-ABA5-8DB35EC8884A}"/>
  </bookViews>
  <sheets>
    <sheet name="Skill to Value" sheetId="2" r:id="rId1"/>
    <sheet name="Spike Power" sheetId="3" r:id="rId2"/>
    <sheet name="Player" sheetId="1" r:id="rId3"/>
    <sheet name="SpikeTi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R7" i="1"/>
  <c r="R6" i="1"/>
  <c r="R5" i="1"/>
  <c r="R4" i="1"/>
  <c r="R3" i="1"/>
  <c r="R2" i="1"/>
  <c r="Q8" i="1"/>
  <c r="Q7" i="1"/>
  <c r="Q6" i="1"/>
  <c r="Q5" i="1"/>
  <c r="Q4" i="1"/>
  <c r="Q3" i="1"/>
  <c r="Q2" i="1"/>
  <c r="P3" i="1"/>
  <c r="P4" i="1"/>
  <c r="P5" i="1"/>
  <c r="P6" i="1"/>
  <c r="P7" i="1"/>
  <c r="P8" i="1"/>
  <c r="P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O2" i="1"/>
  <c r="N2" i="1"/>
  <c r="M2" i="1"/>
  <c r="F2" i="3"/>
  <c r="G3" i="2"/>
</calcChain>
</file>

<file path=xl/sharedStrings.xml><?xml version="1.0" encoding="utf-8"?>
<sst xmlns="http://schemas.openxmlformats.org/spreadsheetml/2006/main" count="67" uniqueCount="61">
  <si>
    <t>Player Skill</t>
  </si>
  <si>
    <t>Skill Range</t>
  </si>
  <si>
    <t>Min</t>
  </si>
  <si>
    <t>Max</t>
  </si>
  <si>
    <t>Value Range</t>
  </si>
  <si>
    <t>Skill to Value</t>
  </si>
  <si>
    <t>Skill Type</t>
  </si>
  <si>
    <t>Spike Power</t>
  </si>
  <si>
    <t>maxVariance</t>
  </si>
  <si>
    <t>athleteSkill</t>
  </si>
  <si>
    <t>adjustedPower</t>
  </si>
  <si>
    <t>athletePower</t>
  </si>
  <si>
    <t>distance</t>
  </si>
  <si>
    <t>randVar</t>
  </si>
  <si>
    <t>power</t>
  </si>
  <si>
    <t>speed pen</t>
  </si>
  <si>
    <t>set bonus</t>
  </si>
  <si>
    <t>spikeTime</t>
  </si>
  <si>
    <t>speed (m/s)</t>
  </si>
  <si>
    <t>speed (mph)</t>
  </si>
  <si>
    <t>skill</t>
  </si>
  <si>
    <t>maxVar</t>
  </si>
  <si>
    <t>adjPow</t>
  </si>
  <si>
    <t>time</t>
  </si>
  <si>
    <t>adjSet</t>
  </si>
  <si>
    <t>set</t>
  </si>
  <si>
    <t>skill2val</t>
  </si>
  <si>
    <t>check4dec</t>
  </si>
  <si>
    <t>spikeTime = distance.magnitude / (ballInfo.SkillValues.SkillToValue(adjustedPower, skillPowerRange) * (1 - (Mathf.Abs(spikeSpeedPenalty) - setPassAdjustment)));</t>
  </si>
  <si>
    <t>setPassAdjustment = ballInfo.LastPassType == PassType.Set ? setPassBenefit : 0;</t>
  </si>
  <si>
    <t>setPassBenefit = 0.05f;</t>
  </si>
  <si>
    <t>adjustedPower = Mathf.Clamp(athletePower + randomVariance, 1f, 10f);</t>
  </si>
  <si>
    <t>randomVariance = UnityEngine.Random.Range(-maxVariance, maxVariance);</t>
  </si>
  <si>
    <t>maxVariance = Mathf.Lerp(2f, 0.1f, athleteSkill / 10f);</t>
  </si>
  <si>
    <t>spikeSpeedPenalty = timingVar * window;</t>
  </si>
  <si>
    <t>penalty = timingVar * window * spikeWindowPenalty;</t>
  </si>
  <si>
    <t>window = ballInfo.SkillValues.SkillToValue(skills.SpikeSkill, ballInfo.SkillValues.SpikeTimingWindow);</t>
  </si>
  <si>
    <t>timingVar = stateInfo.normalizedTime - 1;</t>
  </si>
  <si>
    <t>timingVar</t>
  </si>
  <si>
    <t>SkillToValue</t>
  </si>
  <si>
    <t>s_s</t>
  </si>
  <si>
    <t>w_s</t>
  </si>
  <si>
    <t>SpikeTimingWindow</t>
  </si>
  <si>
    <t>SpikeSkill</t>
  </si>
  <si>
    <t>spikeWindowPenalty</t>
  </si>
  <si>
    <t>var_t</t>
  </si>
  <si>
    <t>var_m</t>
  </si>
  <si>
    <t>var_r</t>
  </si>
  <si>
    <t>randomVariance</t>
  </si>
  <si>
    <t>p_adj</t>
  </si>
  <si>
    <t>pen_sw</t>
  </si>
  <si>
    <t>s_adj</t>
  </si>
  <si>
    <t>setPassAdjustment</t>
  </si>
  <si>
    <t>t_s</t>
  </si>
  <si>
    <t>d</t>
  </si>
  <si>
    <t>distance.magnitude</t>
  </si>
  <si>
    <t>rng_sp</t>
  </si>
  <si>
    <t>skillPowerRange</t>
  </si>
  <si>
    <t>pen_ss</t>
  </si>
  <si>
    <t>spikeSpeedPenalty</t>
  </si>
  <si>
    <t>SToV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</si>
</sst>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16</xdr:col>
      <xdr:colOff>380512</xdr:colOff>
      <xdr:row>19</xdr:row>
      <xdr:rowOff>51869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FA1C0F-86DE-6DEF-ED13-2351F7882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2405743"/>
          <a:ext cx="6258798" cy="116221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11</xdr:col>
      <xdr:colOff>531118</xdr:colOff>
      <xdr:row>24</xdr:row>
      <xdr:rowOff>73567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11148-5E8B-5FCB-DDA8-5F84D717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3886200"/>
          <a:ext cx="3143689" cy="628738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E102-FC79-44BA-9EBD-B5FDB4B0C5DA}">
  <dimension ref="A1:G3"/>
  <sheetViews>
    <sheetView workbookViewId="0">
      <selection activeCell="G3" sqref="G3"/>
    </sheetView>
  </sheetViews>
  <sheetFormatPr defaultRowHeight="14.6" x14ac:dyDescent="0.4"/>
  <cols>
    <col min="1" max="1" width="10.69140625" bestFit="1" customWidth="1"/>
    <col min="2" max="2" width="9.61328125" bestFit="1" customWidth="1"/>
    <col min="3" max="3" width="12.15234375" bestFit="1" customWidth="1"/>
    <col min="4" max="4" width="13.765625" bestFit="1" customWidth="1"/>
    <col min="5" max="5" width="13.3828125" bestFit="1" customWidth="1"/>
    <col min="6" max="6" width="12.53515625" bestFit="1" customWidth="1"/>
    <col min="7" max="7" width="11.15234375" bestFit="1" customWidth="1"/>
  </cols>
  <sheetData>
    <row r="1" spans="1:7" x14ac:dyDescent="0.4">
      <c r="C1" s="4" t="s">
        <v>1</v>
      </c>
      <c r="D1" s="4"/>
      <c r="E1" s="4" t="s">
        <v>4</v>
      </c>
      <c r="F1" s="4"/>
    </row>
    <row r="2" spans="1:7" x14ac:dyDescent="0.4">
      <c r="A2" t="s">
        <v>6</v>
      </c>
      <c r="B2" t="s">
        <v>0</v>
      </c>
      <c r="C2" s="1" t="s">
        <v>2</v>
      </c>
      <c r="D2" s="1" t="s">
        <v>3</v>
      </c>
      <c r="E2" s="1" t="s">
        <v>2</v>
      </c>
      <c r="F2" s="1" t="s">
        <v>3</v>
      </c>
      <c r="G2" s="1" t="s">
        <v>5</v>
      </c>
    </row>
    <row r="3" spans="1:7" x14ac:dyDescent="0.4">
      <c r="A3" t="s">
        <v>7</v>
      </c>
      <c r="B3">
        <v>7</v>
      </c>
      <c r="C3">
        <v>1</v>
      </c>
      <c r="D3">
        <v>10</v>
      </c>
      <c r="E3">
        <v>22</v>
      </c>
      <c r="F3">
        <v>31</v>
      </c>
      <c r="G3">
        <f>(B3-C3)*(F3-E3)/(D3-C3)+E3</f>
        <v>28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59FA-A28B-4F0B-89E8-E890CA7CC901}">
  <dimension ref="A1:G2"/>
  <sheetViews>
    <sheetView workbookViewId="0">
      <selection activeCell="G2" sqref="G2"/>
    </sheetView>
  </sheetViews>
  <sheetFormatPr defaultRowHeight="14.6" x14ac:dyDescent="0.4"/>
  <sheetData>
    <row r="1" spans="1:7" x14ac:dyDescent="0.4">
      <c r="A1" t="s">
        <v>9</v>
      </c>
      <c r="B1" t="s">
        <v>11</v>
      </c>
      <c r="F1" t="s">
        <v>8</v>
      </c>
      <c r="G1" t="s">
        <v>10</v>
      </c>
    </row>
    <row r="2" spans="1:7" x14ac:dyDescent="0.4">
      <c r="A2">
        <v>7</v>
      </c>
      <c r="B2">
        <v>7</v>
      </c>
      <c r="F2">
        <f>2+(0.1-2)*(A2/10)</f>
        <v>0.67000000000000015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9AF4-DE8A-4F06-880E-3024ABD8F25C}">
  <dimension ref="A1:R8"/>
  <sheetViews>
    <sheetView workbookViewId="0">
      <pane ySplit="1" topLeftCell="A2" activePane="bottomLeft" state="frozen"/>
      <selection pane="bottomLeft" activeCell="G12" sqref="G12"/>
    </sheetView>
  </sheetViews>
  <sheetFormatPr defaultRowHeight="14.6" x14ac:dyDescent="0.4"/>
  <cols>
    <col min="1" max="1" width="8.84375" bestFit="1" customWidth="1"/>
    <col min="2" max="2" width="11.4609375" bestFit="1" customWidth="1"/>
    <col min="3" max="3" width="8.84375" bestFit="1" customWidth="1"/>
    <col min="4" max="4" width="11.4609375" bestFit="1" customWidth="1"/>
    <col min="5" max="5" width="8.69140625" bestFit="1" customWidth="1"/>
    <col min="6" max="6" width="9.84375" bestFit="1" customWidth="1"/>
    <col min="7" max="7" width="10.4609375" bestFit="1" customWidth="1"/>
    <col min="8" max="8" width="10.921875" bestFit="1" customWidth="1"/>
  </cols>
  <sheetData>
    <row r="1" spans="1:18" x14ac:dyDescent="0.4">
      <c r="A1" s="3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J1" t="s">
        <v>25</v>
      </c>
      <c r="K1" t="s">
        <v>20</v>
      </c>
      <c r="L1" t="s">
        <v>14</v>
      </c>
      <c r="M1" t="s">
        <v>21</v>
      </c>
      <c r="N1" t="s">
        <v>22</v>
      </c>
      <c r="O1" t="s">
        <v>24</v>
      </c>
      <c r="P1" t="s">
        <v>26</v>
      </c>
      <c r="Q1" t="s">
        <v>23</v>
      </c>
      <c r="R1" t="s">
        <v>27</v>
      </c>
    </row>
    <row r="2" spans="1:18" x14ac:dyDescent="0.4">
      <c r="A2">
        <v>9.3537289999999995</v>
      </c>
      <c r="B2">
        <v>-0.38289210000000001</v>
      </c>
      <c r="C2">
        <v>27.61711</v>
      </c>
      <c r="D2">
        <v>-1.670311E-2</v>
      </c>
      <c r="E2">
        <v>0</v>
      </c>
      <c r="F2">
        <v>0.34444659999999999</v>
      </c>
      <c r="G2">
        <v>27.16</v>
      </c>
      <c r="H2">
        <v>60.75</v>
      </c>
      <c r="J2" t="b">
        <v>0</v>
      </c>
      <c r="K2">
        <v>7</v>
      </c>
      <c r="L2">
        <v>7</v>
      </c>
      <c r="M2">
        <f>2+(0.1-2)*(K2/10)</f>
        <v>0.67000000000000015</v>
      </c>
      <c r="N2">
        <f>MIN(MAX(L2+B2,1),10)</f>
        <v>6.6171078999999997</v>
      </c>
      <c r="O2">
        <f>IF(J2,0.05,0)</f>
        <v>0</v>
      </c>
      <c r="P2">
        <f>(N2-'Skill to Value'!C$3)*('Skill to Value'!F$3-'Skill to Value'!E$3)/('Skill to Value'!D$3-'Skill to Value'!C$3)+'Skill to Value'!E$3</f>
        <v>27.617107900000001</v>
      </c>
      <c r="Q2" s="2">
        <f>A2/(P2*(1-(ABS(D2)-O2)))</f>
        <v>0.34444661481034827</v>
      </c>
      <c r="R2" t="b">
        <f>ROUND(F2,4)=ROUND(Q2,4)</f>
        <v>1</v>
      </c>
    </row>
    <row r="3" spans="1:18" x14ac:dyDescent="0.4">
      <c r="A3">
        <v>9.9894079999999992</v>
      </c>
      <c r="B3">
        <v>-3.7250100000000001E-2</v>
      </c>
      <c r="C3">
        <v>27.96275</v>
      </c>
      <c r="D3">
        <v>-1.9782629999999999E-2</v>
      </c>
      <c r="E3">
        <v>0</v>
      </c>
      <c r="F3">
        <v>0.36444959999999998</v>
      </c>
      <c r="G3">
        <v>27.41</v>
      </c>
      <c r="H3">
        <v>61.31</v>
      </c>
      <c r="J3" t="b">
        <v>0</v>
      </c>
      <c r="K3">
        <v>7</v>
      </c>
      <c r="L3">
        <v>7</v>
      </c>
      <c r="M3">
        <f t="shared" ref="M3:M8" si="0">2+(0.1-2)*(K3/10)</f>
        <v>0.67000000000000015</v>
      </c>
      <c r="N3">
        <f t="shared" ref="N3:N8" si="1">MIN(MAX(L3+B3,1),10)</f>
        <v>6.9627499000000004</v>
      </c>
      <c r="O3">
        <f t="shared" ref="O3:O8" si="2">IF(J3,0.05,0)</f>
        <v>0</v>
      </c>
      <c r="P3">
        <f>(N3-'Skill to Value'!C$3)*('Skill to Value'!F$3-'Skill to Value'!E$3)/('Skill to Value'!D$3-'Skill to Value'!C$3)+'Skill to Value'!E$3</f>
        <v>27.962749899999999</v>
      </c>
      <c r="Q3" s="2">
        <f t="shared" ref="Q3:Q8" si="3">A3/(P3*(1-(ABS(D3)-O3)))</f>
        <v>0.36444960087067324</v>
      </c>
      <c r="R3" t="b">
        <f t="shared" ref="R3:R8" si="4">ROUND(F3,4)=ROUND(Q3,4)</f>
        <v>1</v>
      </c>
    </row>
    <row r="4" spans="1:18" x14ac:dyDescent="0.4">
      <c r="A4">
        <v>6.6992789999999998</v>
      </c>
      <c r="B4">
        <v>-6.1465319999999997E-2</v>
      </c>
      <c r="C4">
        <v>27.93853</v>
      </c>
      <c r="D4">
        <v>-1.526279E-2</v>
      </c>
      <c r="E4">
        <v>0</v>
      </c>
      <c r="F4">
        <v>0.24350289999999999</v>
      </c>
      <c r="G4">
        <v>27.51</v>
      </c>
      <c r="H4">
        <v>61.54</v>
      </c>
      <c r="J4" t="b">
        <v>0</v>
      </c>
      <c r="K4">
        <v>7</v>
      </c>
      <c r="L4">
        <v>7</v>
      </c>
      <c r="M4">
        <f t="shared" si="0"/>
        <v>0.67000000000000015</v>
      </c>
      <c r="N4">
        <f t="shared" si="1"/>
        <v>6.9385346800000001</v>
      </c>
      <c r="O4">
        <f t="shared" si="2"/>
        <v>0</v>
      </c>
      <c r="P4">
        <f>(N4-'Skill to Value'!C$3)*('Skill to Value'!F$3-'Skill to Value'!E$3)/('Skill to Value'!D$3-'Skill to Value'!C$3)+'Skill to Value'!E$3</f>
        <v>27.93853468</v>
      </c>
      <c r="Q4" s="2">
        <f t="shared" si="3"/>
        <v>0.2435028740950228</v>
      </c>
      <c r="R4" t="b">
        <f t="shared" si="4"/>
        <v>1</v>
      </c>
    </row>
    <row r="5" spans="1:18" x14ac:dyDescent="0.4">
      <c r="A5">
        <v>10.0289</v>
      </c>
      <c r="B5">
        <v>0.31448999999999999</v>
      </c>
      <c r="C5">
        <v>28.314489999999999</v>
      </c>
      <c r="D5">
        <v>-1.317898E-2</v>
      </c>
      <c r="E5">
        <v>0</v>
      </c>
      <c r="F5">
        <v>0.3589271</v>
      </c>
      <c r="G5">
        <v>27.94</v>
      </c>
      <c r="H5">
        <v>62.5</v>
      </c>
      <c r="J5" t="b">
        <v>0</v>
      </c>
      <c r="K5">
        <v>7</v>
      </c>
      <c r="L5">
        <v>7</v>
      </c>
      <c r="M5">
        <f t="shared" si="0"/>
        <v>0.67000000000000015</v>
      </c>
      <c r="N5">
        <f t="shared" si="1"/>
        <v>7.3144900000000002</v>
      </c>
      <c r="O5">
        <f t="shared" si="2"/>
        <v>0</v>
      </c>
      <c r="P5">
        <f>(N5-'Skill to Value'!C$3)*('Skill to Value'!F$3-'Skill to Value'!E$3)/('Skill to Value'!D$3-'Skill to Value'!C$3)+'Skill to Value'!E$3</f>
        <v>28.314489999999999</v>
      </c>
      <c r="Q5" s="2">
        <f t="shared" si="3"/>
        <v>0.35892703029020528</v>
      </c>
      <c r="R5" t="b">
        <f t="shared" si="4"/>
        <v>1</v>
      </c>
    </row>
    <row r="6" spans="1:18" x14ac:dyDescent="0.4">
      <c r="A6">
        <v>6.4994930000000002</v>
      </c>
      <c r="B6">
        <v>0.17522389999999999</v>
      </c>
      <c r="C6">
        <v>28.175219999999999</v>
      </c>
      <c r="D6">
        <v>-2.258897E-2</v>
      </c>
      <c r="E6">
        <v>0</v>
      </c>
      <c r="F6">
        <v>0.23601240000000001</v>
      </c>
      <c r="G6">
        <v>27.54</v>
      </c>
      <c r="H6">
        <v>61.6</v>
      </c>
      <c r="J6" t="b">
        <v>0</v>
      </c>
      <c r="K6">
        <v>7</v>
      </c>
      <c r="L6">
        <v>7</v>
      </c>
      <c r="M6">
        <f t="shared" si="0"/>
        <v>0.67000000000000015</v>
      </c>
      <c r="N6">
        <f t="shared" si="1"/>
        <v>7.1752238999999998</v>
      </c>
      <c r="O6">
        <f t="shared" si="2"/>
        <v>0</v>
      </c>
      <c r="P6">
        <f>(N6-'Skill to Value'!C$3)*('Skill to Value'!F$3-'Skill to Value'!E$3)/('Skill to Value'!D$3-'Skill to Value'!C$3)+'Skill to Value'!E$3</f>
        <v>28.175223899999999</v>
      </c>
      <c r="Q6" s="2">
        <f t="shared" si="3"/>
        <v>0.23601242580456191</v>
      </c>
      <c r="R6" t="b">
        <f t="shared" si="4"/>
        <v>1</v>
      </c>
    </row>
    <row r="7" spans="1:18" x14ac:dyDescent="0.4">
      <c r="A7">
        <v>6.4744270000000004</v>
      </c>
      <c r="B7">
        <v>-0.19184329999999999</v>
      </c>
      <c r="C7">
        <v>27.808160000000001</v>
      </c>
      <c r="D7">
        <v>-2.693108E-2</v>
      </c>
      <c r="E7">
        <v>0</v>
      </c>
      <c r="F7">
        <v>0.2392685</v>
      </c>
      <c r="G7">
        <v>27.06</v>
      </c>
      <c r="H7">
        <v>60.53</v>
      </c>
      <c r="J7" t="b">
        <v>0</v>
      </c>
      <c r="K7">
        <v>7</v>
      </c>
      <c r="L7">
        <v>7</v>
      </c>
      <c r="M7">
        <f t="shared" si="0"/>
        <v>0.67000000000000015</v>
      </c>
      <c r="N7">
        <f t="shared" si="1"/>
        <v>6.8081566999999996</v>
      </c>
      <c r="O7">
        <f t="shared" si="2"/>
        <v>0</v>
      </c>
      <c r="P7">
        <f>(N7-'Skill to Value'!C$3)*('Skill to Value'!F$3-'Skill to Value'!E$3)/('Skill to Value'!D$3-'Skill to Value'!C$3)+'Skill to Value'!E$3</f>
        <v>27.808156699999998</v>
      </c>
      <c r="Q7" s="2">
        <f t="shared" si="3"/>
        <v>0.23926850450243278</v>
      </c>
      <c r="R7" t="b">
        <f t="shared" si="4"/>
        <v>1</v>
      </c>
    </row>
    <row r="8" spans="1:18" x14ac:dyDescent="0.4">
      <c r="A8">
        <v>6.6844460000000003</v>
      </c>
      <c r="B8">
        <v>-0.137458</v>
      </c>
      <c r="C8">
        <v>27.862539999999999</v>
      </c>
      <c r="D8">
        <v>-1.5332200000000001E-2</v>
      </c>
      <c r="E8">
        <v>0</v>
      </c>
      <c r="F8">
        <v>0.24364359999999999</v>
      </c>
      <c r="G8">
        <v>27.44</v>
      </c>
      <c r="H8">
        <v>61.37</v>
      </c>
      <c r="J8" t="b">
        <v>0</v>
      </c>
      <c r="K8">
        <v>7</v>
      </c>
      <c r="L8">
        <v>7</v>
      </c>
      <c r="M8">
        <f t="shared" si="0"/>
        <v>0.67000000000000015</v>
      </c>
      <c r="N8">
        <f t="shared" si="1"/>
        <v>6.8625420000000004</v>
      </c>
      <c r="O8">
        <f t="shared" si="2"/>
        <v>0</v>
      </c>
      <c r="P8">
        <f>(N8-'Skill to Value'!C$3)*('Skill to Value'!F$3-'Skill to Value'!E$3)/('Skill to Value'!D$3-'Skill to Value'!C$3)+'Skill to Value'!E$3</f>
        <v>27.862542000000001</v>
      </c>
      <c r="Q8" s="2">
        <f t="shared" si="3"/>
        <v>0.24364356581847257</v>
      </c>
      <c r="R8" t="b">
        <f t="shared" si="4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44AF-4B66-411A-B034-C8F30C452722}">
  <dimension ref="A1:B24"/>
  <sheetViews>
    <sheetView tabSelected="1" workbookViewId="0">
      <selection activeCell="H27" sqref="H27"/>
    </sheetView>
  </sheetViews>
  <sheetFormatPr defaultRowHeight="14.6" x14ac:dyDescent="0.4"/>
  <sheetData>
    <row r="1" spans="1:2" x14ac:dyDescent="0.4">
      <c r="A1" t="s">
        <v>28</v>
      </c>
    </row>
    <row r="2" spans="1:2" x14ac:dyDescent="0.4">
      <c r="A2" t="s">
        <v>29</v>
      </c>
    </row>
    <row r="3" spans="1:2" x14ac:dyDescent="0.4">
      <c r="A3" t="s">
        <v>30</v>
      </c>
    </row>
    <row r="4" spans="1:2" x14ac:dyDescent="0.4">
      <c r="A4" t="s">
        <v>31</v>
      </c>
    </row>
    <row r="5" spans="1:2" x14ac:dyDescent="0.4">
      <c r="A5" t="s">
        <v>32</v>
      </c>
    </row>
    <row r="6" spans="1:2" x14ac:dyDescent="0.4">
      <c r="A6" t="s">
        <v>33</v>
      </c>
    </row>
    <row r="7" spans="1:2" x14ac:dyDescent="0.4">
      <c r="A7" t="s">
        <v>34</v>
      </c>
    </row>
    <row r="8" spans="1:2" x14ac:dyDescent="0.4">
      <c r="A8" t="s">
        <v>35</v>
      </c>
    </row>
    <row r="9" spans="1:2" x14ac:dyDescent="0.4">
      <c r="A9" t="s">
        <v>36</v>
      </c>
    </row>
    <row r="10" spans="1:2" x14ac:dyDescent="0.4">
      <c r="A10" t="s">
        <v>37</v>
      </c>
    </row>
    <row r="12" spans="1:2" x14ac:dyDescent="0.4">
      <c r="A12" t="s">
        <v>45</v>
      </c>
      <c r="B12" t="s">
        <v>38</v>
      </c>
    </row>
    <row r="13" spans="1:2" x14ac:dyDescent="0.4">
      <c r="A13" t="s">
        <v>60</v>
      </c>
      <c r="B13" t="s">
        <v>39</v>
      </c>
    </row>
    <row r="14" spans="1:2" x14ac:dyDescent="0.4">
      <c r="A14" t="s">
        <v>40</v>
      </c>
      <c r="B14" t="s">
        <v>43</v>
      </c>
    </row>
    <row r="15" spans="1:2" x14ac:dyDescent="0.4">
      <c r="A15" t="s">
        <v>41</v>
      </c>
      <c r="B15" t="s">
        <v>42</v>
      </c>
    </row>
    <row r="16" spans="1:2" x14ac:dyDescent="0.4">
      <c r="A16" t="s">
        <v>50</v>
      </c>
      <c r="B16" t="s">
        <v>44</v>
      </c>
    </row>
    <row r="17" spans="1:2" x14ac:dyDescent="0.4">
      <c r="A17" t="s">
        <v>46</v>
      </c>
      <c r="B17" t="s">
        <v>8</v>
      </c>
    </row>
    <row r="18" spans="1:2" x14ac:dyDescent="0.4">
      <c r="A18" t="s">
        <v>47</v>
      </c>
      <c r="B18" t="s">
        <v>48</v>
      </c>
    </row>
    <row r="19" spans="1:2" x14ac:dyDescent="0.4">
      <c r="A19" t="s">
        <v>49</v>
      </c>
      <c r="B19" t="s">
        <v>10</v>
      </c>
    </row>
    <row r="20" spans="1:2" x14ac:dyDescent="0.4">
      <c r="A20" t="s">
        <v>51</v>
      </c>
      <c r="B20" t="s">
        <v>52</v>
      </c>
    </row>
    <row r="21" spans="1:2" x14ac:dyDescent="0.4">
      <c r="A21" t="s">
        <v>53</v>
      </c>
      <c r="B21" t="s">
        <v>17</v>
      </c>
    </row>
    <row r="22" spans="1:2" x14ac:dyDescent="0.4">
      <c r="A22" t="s">
        <v>54</v>
      </c>
      <c r="B22" t="s">
        <v>55</v>
      </c>
    </row>
    <row r="23" spans="1:2" x14ac:dyDescent="0.4">
      <c r="A23" t="s">
        <v>56</v>
      </c>
      <c r="B23" t="s">
        <v>57</v>
      </c>
    </row>
    <row r="24" spans="1:2" x14ac:dyDescent="0.4">
      <c r="A24" t="s">
        <v>58</v>
      </c>
      <c r="B24" t="s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 to Value</vt:lpstr>
      <vt:lpstr>Spike Power</vt:lpstr>
      <vt:lpstr>Player</vt:lpstr>
      <vt:lpstr>SpikeTime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2025-09-18T01:50:21Z</dcterms:created>
  <dcterms:modified xsi:type="dcterms:W3CDTF">2025-10-01T01:52:30Z</dcterms:modified>
</cp:coreProperties>
</file>