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947A92B0-3A0E-480A-88AD-071BD7C6D524}" xr6:coauthVersionLast="47" xr6:coauthVersionMax="47" xr10:uidLastSave="{00000000-0000-0000-0000-000000000000}"/>
  <bookViews>
    <workbookView xWindow="-103" yWindow="-103" windowWidth="33120" windowHeight="18000" activeTab="3" xr2:uid="{488066F8-1B0E-4D1C-ABA5-8DB35EC8884A}"/>
  </bookViews>
  <sheets>
    <sheet name="Skill to Value" sheetId="2" r:id="rId1"/>
    <sheet name="Spike Power" sheetId="3" r:id="rId2"/>
    <sheet name="Player" sheetId="1" r:id="rId3"/>
    <sheet name="Spike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4" l="1"/>
  <c r="K43" i="4"/>
  <c r="J43" i="4"/>
  <c r="I43" i="4"/>
  <c r="H43" i="4"/>
  <c r="G43" i="4"/>
  <c r="F43" i="4"/>
  <c r="E43" i="4"/>
  <c r="D43" i="4"/>
  <c r="C43" i="4"/>
  <c r="B43" i="4"/>
  <c r="L42" i="4"/>
  <c r="K42" i="4"/>
  <c r="J42" i="4"/>
  <c r="I42" i="4"/>
  <c r="H42" i="4"/>
  <c r="G42" i="4"/>
  <c r="F42" i="4"/>
  <c r="E42" i="4"/>
  <c r="D42" i="4"/>
  <c r="C42" i="4"/>
  <c r="B42" i="4"/>
  <c r="L41" i="4"/>
  <c r="K41" i="4"/>
  <c r="J41" i="4"/>
  <c r="I41" i="4"/>
  <c r="H41" i="4"/>
  <c r="G41" i="4"/>
  <c r="F41" i="4"/>
  <c r="E41" i="4"/>
  <c r="D41" i="4"/>
  <c r="C41" i="4"/>
  <c r="B41" i="4"/>
  <c r="L40" i="4"/>
  <c r="K40" i="4"/>
  <c r="J40" i="4"/>
  <c r="I40" i="4"/>
  <c r="H40" i="4"/>
  <c r="G40" i="4"/>
  <c r="F40" i="4"/>
  <c r="E40" i="4"/>
  <c r="D40" i="4"/>
  <c r="C40" i="4"/>
  <c r="B40" i="4"/>
  <c r="L39" i="4"/>
  <c r="K39" i="4"/>
  <c r="J39" i="4"/>
  <c r="I39" i="4"/>
  <c r="H39" i="4"/>
  <c r="G39" i="4"/>
  <c r="F39" i="4"/>
  <c r="E39" i="4"/>
  <c r="D39" i="4"/>
  <c r="C39" i="4"/>
  <c r="B39" i="4"/>
  <c r="L38" i="4"/>
  <c r="K38" i="4"/>
  <c r="J38" i="4"/>
  <c r="I38" i="4"/>
  <c r="H38" i="4"/>
  <c r="G38" i="4"/>
  <c r="F38" i="4"/>
  <c r="E38" i="4"/>
  <c r="D38" i="4"/>
  <c r="C38" i="4"/>
  <c r="B38" i="4"/>
  <c r="L37" i="4"/>
  <c r="K37" i="4"/>
  <c r="J37" i="4"/>
  <c r="I37" i="4"/>
  <c r="H37" i="4"/>
  <c r="G37" i="4"/>
  <c r="F37" i="4"/>
  <c r="E37" i="4"/>
  <c r="D37" i="4"/>
  <c r="C37" i="4"/>
  <c r="B37" i="4"/>
  <c r="L36" i="4"/>
  <c r="K36" i="4"/>
  <c r="J36" i="4"/>
  <c r="I36" i="4"/>
  <c r="H36" i="4"/>
  <c r="G36" i="4"/>
  <c r="F36" i="4"/>
  <c r="E36" i="4"/>
  <c r="D36" i="4"/>
  <c r="C36" i="4"/>
  <c r="B36" i="4"/>
  <c r="L35" i="4"/>
  <c r="K35" i="4"/>
  <c r="J35" i="4"/>
  <c r="I35" i="4"/>
  <c r="H35" i="4"/>
  <c r="G35" i="4"/>
  <c r="F35" i="4"/>
  <c r="E35" i="4"/>
  <c r="D35" i="4"/>
  <c r="C35" i="4"/>
  <c r="B35" i="4"/>
  <c r="L34" i="4"/>
  <c r="K34" i="4"/>
  <c r="J34" i="4"/>
  <c r="I34" i="4"/>
  <c r="H34" i="4"/>
  <c r="G34" i="4"/>
  <c r="F34" i="4"/>
  <c r="E34" i="4"/>
  <c r="D34" i="4"/>
  <c r="C34" i="4"/>
  <c r="B34" i="4"/>
  <c r="A36" i="4"/>
  <c r="A37" i="4" s="1"/>
  <c r="A38" i="4" s="1"/>
  <c r="A39" i="4" s="1"/>
  <c r="A40" i="4" s="1"/>
  <c r="A41" i="4" s="1"/>
  <c r="A42" i="4" s="1"/>
  <c r="A43" i="4" s="1"/>
  <c r="A35" i="4"/>
  <c r="D33" i="4"/>
  <c r="E33" i="4" s="1"/>
  <c r="F33" i="4" s="1"/>
  <c r="G33" i="4" s="1"/>
  <c r="H33" i="4" s="1"/>
  <c r="I33" i="4" s="1"/>
  <c r="J33" i="4" s="1"/>
  <c r="K33" i="4" s="1"/>
  <c r="L33" i="4" s="1"/>
  <c r="C33" i="4"/>
  <c r="E15" i="4"/>
  <c r="E14" i="4"/>
  <c r="E12" i="4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O2" i="1"/>
  <c r="N2" i="1"/>
  <c r="M2" i="1"/>
  <c r="F2" i="3"/>
  <c r="G3" i="2"/>
  <c r="E24" i="4" l="1"/>
  <c r="E26" i="4"/>
</calcChain>
</file>

<file path=xl/sharedStrings.xml><?xml version="1.0" encoding="utf-8"?>
<sst xmlns="http://schemas.openxmlformats.org/spreadsheetml/2006/main" count="74" uniqueCount="64">
  <si>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</si>
  <si>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</si>
  <si>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</si>
  <si>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</si>
  <si>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</si>
  <si>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</si>
  <si>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</si>
  <si>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</si>
  <si>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</si>
  <si>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</si>
  <si>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</si>
  <si>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</si>
  <si>
    <t>distance</t>
  </si>
  <si>
    <t>randVar</t>
  </si>
  <si>
    <t>power</t>
  </si>
  <si>
    <t>speed pen</t>
  </si>
  <si>
    <t>set bonus</t>
  </si>
  <si>
    <t>spikeTime</t>
  </si>
  <si>
    <t>speed (m/s)</t>
  </si>
  <si>
    <t>speed (mph)</t>
  </si>
  <si>
    <t>skill</t>
  </si>
  <si>
    <t>maxVar</t>
  </si>
  <si>
    <t>adjPow</t>
  </si>
  <si>
    <t>time</t>
  </si>
  <si>
    <t>adjSet</t>
  </si>
  <si>
    <t>set</t>
  </si>
  <si>
    <t>skill2val</t>
  </si>
  <si>
    <t>check4dec</t>
  </si>
  <si>
    <t>spikeTime = distance.magnitude / (ballInfo.SkillValues.SkillToValue(adjustedPower, skillPowerRange) * (1 - (Mathf.Abs(spikeSpeedPenalty) - setPassAdjustment)));</t>
  </si>
  <si>
    <t>setPassAdjustment = ballInfo.LastPassType == PassType.Set ? setPassBenefit : 0;</t>
  </si>
  <si>
    <t>setPassBenefit = 0.05f;</t>
  </si>
  <si>
    <t>adjustedPower = Mathf.Clamp(athletePower + randomVariance, 1f, 10f);</t>
  </si>
  <si>
    <t>randomVariance = UnityEngine.Random.Range(-maxVariance, maxVariance);</t>
  </si>
  <si>
    <t>maxVariance = Mathf.Lerp(2f, 0.1f, athleteSkill / 10f);</t>
  </si>
  <si>
    <t>spikeSpeedPenalty = timingVar * window;</t>
  </si>
  <si>
    <t>penalty = timingVar * window * spikeWindowPenalty;</t>
  </si>
  <si>
    <t>window = ballInfo.SkillValues.SkillToValue(skills.SpikeSkill, ballInfo.SkillValues.SpikeTimingWindow);</t>
  </si>
  <si>
    <t>timingVar = stateInfo.normalizedTime - 1;</t>
  </si>
  <si>
    <t>timingVar</t>
  </si>
  <si>
    <t>SkillToValue</t>
  </si>
  <si>
    <t>s_s</t>
  </si>
  <si>
    <t>w_s</t>
  </si>
  <si>
    <t>SpikeTimingWindow</t>
  </si>
  <si>
    <t>SpikeSkill</t>
  </si>
  <si>
    <t>spikeWindowPenalty</t>
  </si>
  <si>
    <t>var_t</t>
  </si>
  <si>
    <t>var_m</t>
  </si>
  <si>
    <t>var_r</t>
  </si>
  <si>
    <t>randomVariance</t>
  </si>
  <si>
    <t>p_adj</t>
  </si>
  <si>
    <t>pen_sw</t>
  </si>
  <si>
    <t>s_adj</t>
  </si>
  <si>
    <t>setPassAdjustment</t>
  </si>
  <si>
    <t>t_s</t>
  </si>
  <si>
    <t>d</t>
  </si>
  <si>
    <t>distance.magnitude</t>
  </si>
  <si>
    <t>rng_sp</t>
  </si>
  <si>
    <t>skillPowerRange</t>
  </si>
  <si>
    <t>pen_ss</t>
  </si>
  <si>
    <t>spikeSpeedPenalty</t>
  </si>
  <si>
    <t>SToV</t>
  </si>
  <si>
    <t>SToV(p_adj,rng_sp)</t>
  </si>
  <si>
    <t>Timing Variance</t>
  </si>
  <si>
    <t>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</si>
</sst>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Speed Penalty</a:t>
            </a:r>
          </a:p>
          <a:p>
            <a:pPr>
              <a:defRPr/>
            </a:pPr>
            <a:r>
              <a:rPr lang="en-US" sz="1000"/>
              <a:t>by</a:t>
            </a:r>
            <a:r>
              <a:rPr lang="en-US" sz="1000" baseline="0"/>
              <a:t> Skill and Timing Variance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SpikeTime!$A$34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SpikeTime!$B$34:$L$34</c:f>
              <c:numCache>
                <c:formatCode>0.00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3.0000000000000006E-2</c:v>
                </c:pt>
                <c:pt idx="4">
                  <c:v>4.0000000000000008E-2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4F6E-A04F-FE773E83B3C8}"/>
            </c:ext>
          </c:extLst>
        </c:ser>
        <c:ser>
          <c:idx val="1"/>
          <c:order val="1"/>
          <c:tx>
            <c:strRef>
              <c:f>SpikeTime!$A$35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SpikeTime!$B$35:$L$35</c:f>
              <c:numCache>
                <c:formatCode>0.00</c:formatCode>
                <c:ptCount val="11"/>
                <c:pt idx="0">
                  <c:v>0</c:v>
                </c:pt>
                <c:pt idx="1">
                  <c:v>8.8888888888888889E-3</c:v>
                </c:pt>
                <c:pt idx="2">
                  <c:v>1.7777777777777778E-2</c:v>
                </c:pt>
                <c:pt idx="3">
                  <c:v>2.6666666666666672E-2</c:v>
                </c:pt>
                <c:pt idx="4">
                  <c:v>3.5555555555555556E-2</c:v>
                </c:pt>
                <c:pt idx="5">
                  <c:v>4.4444444444444446E-2</c:v>
                </c:pt>
                <c:pt idx="6">
                  <c:v>5.3333333333333337E-2</c:v>
                </c:pt>
                <c:pt idx="7">
                  <c:v>6.222222222222222E-2</c:v>
                </c:pt>
                <c:pt idx="8">
                  <c:v>7.1111111111111111E-2</c:v>
                </c:pt>
                <c:pt idx="9">
                  <c:v>0.08</c:v>
                </c:pt>
                <c:pt idx="10">
                  <c:v>8.8888888888888878E-2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4F6E-A04F-FE773E83B3C8}"/>
            </c:ext>
          </c:extLst>
        </c:ser>
        <c:ser>
          <c:idx val="2"/>
          <c:order val="2"/>
          <c:tx>
            <c:strRef>
              <c:f>SpikeTime!$A$36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SpikeTime!$B$36:$L$36</c:f>
              <c:numCache>
                <c:formatCode>0.00</c:formatCode>
                <c:ptCount val="11"/>
                <c:pt idx="0">
                  <c:v>0</c:v>
                </c:pt>
                <c:pt idx="1">
                  <c:v>7.7777777777777784E-3</c:v>
                </c:pt>
                <c:pt idx="2">
                  <c:v>1.5555555555555557E-2</c:v>
                </c:pt>
                <c:pt idx="3">
                  <c:v>2.3333333333333338E-2</c:v>
                </c:pt>
                <c:pt idx="4">
                  <c:v>3.1111111111111114E-2</c:v>
                </c:pt>
                <c:pt idx="5">
                  <c:v>3.888888888888889E-2</c:v>
                </c:pt>
                <c:pt idx="6">
                  <c:v>4.6666666666666669E-2</c:v>
                </c:pt>
                <c:pt idx="7">
                  <c:v>5.4444444444444441E-2</c:v>
                </c:pt>
                <c:pt idx="8">
                  <c:v>6.222222222222222E-2</c:v>
                </c:pt>
                <c:pt idx="9">
                  <c:v>6.9999999999999993E-2</c:v>
                </c:pt>
                <c:pt idx="10">
                  <c:v>7.7777777777777765E-2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8-4F6E-A04F-FE773E83B3C8}"/>
            </c:ext>
          </c:extLst>
        </c:ser>
        <c:ser>
          <c:idx val="3"/>
          <c:order val="3"/>
          <c:tx>
            <c:strRef>
              <c:f>SpikeTime!$A$37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SpikeTime!$B$37:$L$37</c:f>
              <c:numCache>
                <c:formatCode>0.00</c:formatCode>
                <c:ptCount val="11"/>
                <c:pt idx="0">
                  <c:v>0</c:v>
                </c:pt>
                <c:pt idx="1">
                  <c:v>6.6666666666666671E-3</c:v>
                </c:pt>
                <c:pt idx="2">
                  <c:v>1.3333333333333334E-2</c:v>
                </c:pt>
                <c:pt idx="3">
                  <c:v>2.0000000000000004E-2</c:v>
                </c:pt>
                <c:pt idx="4">
                  <c:v>2.6666666666666668E-2</c:v>
                </c:pt>
                <c:pt idx="5">
                  <c:v>3.3333333333333333E-2</c:v>
                </c:pt>
                <c:pt idx="6">
                  <c:v>0.04</c:v>
                </c:pt>
                <c:pt idx="7">
                  <c:v>4.6666666666666662E-2</c:v>
                </c:pt>
                <c:pt idx="8">
                  <c:v>5.333333333333333E-2</c:v>
                </c:pt>
                <c:pt idx="9">
                  <c:v>5.9999999999999991E-2</c:v>
                </c:pt>
                <c:pt idx="10">
                  <c:v>6.6666666666666652E-2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8-4F6E-A04F-FE773E83B3C8}"/>
            </c:ext>
          </c:extLst>
        </c:ser>
        <c:ser>
          <c:idx val="4"/>
          <c:order val="4"/>
          <c:tx>
            <c:strRef>
              <c:f>SpikeTime!$A$38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SpikeTime!$B$38:$L$38</c:f>
              <c:numCache>
                <c:formatCode>0.00</c:formatCode>
                <c:ptCount val="11"/>
                <c:pt idx="0">
                  <c:v>0</c:v>
                </c:pt>
                <c:pt idx="1">
                  <c:v>5.5555555555555566E-3</c:v>
                </c:pt>
                <c:pt idx="2">
                  <c:v>1.1111111111111113E-2</c:v>
                </c:pt>
                <c:pt idx="3">
                  <c:v>1.666666666666667E-2</c:v>
                </c:pt>
                <c:pt idx="4">
                  <c:v>2.2222222222222227E-2</c:v>
                </c:pt>
                <c:pt idx="5">
                  <c:v>2.777777777777778E-2</c:v>
                </c:pt>
                <c:pt idx="6">
                  <c:v>3.3333333333333333E-2</c:v>
                </c:pt>
                <c:pt idx="7">
                  <c:v>3.888888888888889E-2</c:v>
                </c:pt>
                <c:pt idx="8">
                  <c:v>4.4444444444444446E-2</c:v>
                </c:pt>
                <c:pt idx="9">
                  <c:v>4.9999999999999996E-2</c:v>
                </c:pt>
                <c:pt idx="10">
                  <c:v>5.5555555555555552E-2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8-4F6E-A04F-FE773E83B3C8}"/>
            </c:ext>
          </c:extLst>
        </c:ser>
        <c:ser>
          <c:idx val="5"/>
          <c:order val="5"/>
          <c:tx>
            <c:strRef>
              <c:f>SpikeTime!$A$39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SpikeTime!$B$39:$L$39</c:f>
              <c:numCache>
                <c:formatCode>0.00</c:formatCode>
                <c:ptCount val="11"/>
                <c:pt idx="0">
                  <c:v>0</c:v>
                </c:pt>
                <c:pt idx="1">
                  <c:v>4.4444444444444453E-3</c:v>
                </c:pt>
                <c:pt idx="2">
                  <c:v>8.8888888888888906E-3</c:v>
                </c:pt>
                <c:pt idx="3">
                  <c:v>1.3333333333333338E-2</c:v>
                </c:pt>
                <c:pt idx="4">
                  <c:v>1.7777777777777781E-2</c:v>
                </c:pt>
                <c:pt idx="5">
                  <c:v>2.2222222222222227E-2</c:v>
                </c:pt>
                <c:pt idx="6">
                  <c:v>2.6666666666666672E-2</c:v>
                </c:pt>
                <c:pt idx="7">
                  <c:v>3.1111111111111114E-2</c:v>
                </c:pt>
                <c:pt idx="8">
                  <c:v>3.5555555555555562E-2</c:v>
                </c:pt>
                <c:pt idx="9">
                  <c:v>0.04</c:v>
                </c:pt>
                <c:pt idx="10">
                  <c:v>4.4444444444444446E-2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8-4F6E-A04F-FE773E83B3C8}"/>
            </c:ext>
          </c:extLst>
        </c:ser>
        <c:ser>
          <c:idx val="6"/>
          <c:order val="6"/>
          <c:tx>
            <c:strRef>
              <c:f>SpikeTime!$A$40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SpikeTime!$B$40:$L$40</c:f>
              <c:numCache>
                <c:formatCode>0.00</c:formatCode>
                <c:ptCount val="11"/>
                <c:pt idx="0">
                  <c:v>0</c:v>
                </c:pt>
                <c:pt idx="1">
                  <c:v>3.3333333333333327E-3</c:v>
                </c:pt>
                <c:pt idx="2">
                  <c:v>6.6666666666666654E-3</c:v>
                </c:pt>
                <c:pt idx="3">
                  <c:v>9.9999999999999985E-3</c:v>
                </c:pt>
                <c:pt idx="4">
                  <c:v>1.3333333333333331E-2</c:v>
                </c:pt>
                <c:pt idx="5">
                  <c:v>1.6666666666666663E-2</c:v>
                </c:pt>
                <c:pt idx="6">
                  <c:v>1.9999999999999993E-2</c:v>
                </c:pt>
                <c:pt idx="7">
                  <c:v>2.3333333333333327E-2</c:v>
                </c:pt>
                <c:pt idx="8">
                  <c:v>2.6666666666666658E-2</c:v>
                </c:pt>
                <c:pt idx="9">
                  <c:v>2.9999999999999992E-2</c:v>
                </c:pt>
                <c:pt idx="10">
                  <c:v>3.3333333333333319E-2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8-4F6E-A04F-FE773E83B3C8}"/>
            </c:ext>
          </c:extLst>
        </c:ser>
        <c:ser>
          <c:idx val="7"/>
          <c:order val="7"/>
          <c:tx>
            <c:strRef>
              <c:f>SpikeTime!$A$41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SpikeTime!$B$41:$L$41</c:f>
              <c:numCache>
                <c:formatCode>0.00</c:formatCode>
                <c:ptCount val="11"/>
                <c:pt idx="0">
                  <c:v>0</c:v>
                </c:pt>
                <c:pt idx="1">
                  <c:v>2.2222222222222227E-3</c:v>
                </c:pt>
                <c:pt idx="2">
                  <c:v>4.4444444444444453E-3</c:v>
                </c:pt>
                <c:pt idx="3">
                  <c:v>6.6666666666666688E-3</c:v>
                </c:pt>
                <c:pt idx="4">
                  <c:v>8.8888888888888906E-3</c:v>
                </c:pt>
                <c:pt idx="5">
                  <c:v>1.1111111111111113E-2</c:v>
                </c:pt>
                <c:pt idx="6">
                  <c:v>1.3333333333333336E-2</c:v>
                </c:pt>
                <c:pt idx="7">
                  <c:v>1.5555555555555557E-2</c:v>
                </c:pt>
                <c:pt idx="8">
                  <c:v>1.7777777777777781E-2</c:v>
                </c:pt>
                <c:pt idx="9">
                  <c:v>0.02</c:v>
                </c:pt>
                <c:pt idx="10">
                  <c:v>2.2222222222222223E-2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98-4F6E-A04F-FE773E83B3C8}"/>
            </c:ext>
          </c:extLst>
        </c:ser>
        <c:ser>
          <c:idx val="8"/>
          <c:order val="8"/>
          <c:tx>
            <c:strRef>
              <c:f>SpikeTime!$A$42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SpikeTime!$B$42:$L$42</c:f>
              <c:numCache>
                <c:formatCode>0.00</c:formatCode>
                <c:ptCount val="11"/>
                <c:pt idx="0">
                  <c:v>0</c:v>
                </c:pt>
                <c:pt idx="1">
                  <c:v>1.1111111111111113E-3</c:v>
                </c:pt>
                <c:pt idx="2">
                  <c:v>2.2222222222222227E-3</c:v>
                </c:pt>
                <c:pt idx="3">
                  <c:v>3.3333333333333344E-3</c:v>
                </c:pt>
                <c:pt idx="4">
                  <c:v>4.4444444444444453E-3</c:v>
                </c:pt>
                <c:pt idx="5">
                  <c:v>5.5555555555555566E-3</c:v>
                </c:pt>
                <c:pt idx="6">
                  <c:v>6.666666666666668E-3</c:v>
                </c:pt>
                <c:pt idx="7">
                  <c:v>7.7777777777777784E-3</c:v>
                </c:pt>
                <c:pt idx="8">
                  <c:v>8.8888888888888906E-3</c:v>
                </c:pt>
                <c:pt idx="9">
                  <c:v>0.01</c:v>
                </c:pt>
                <c:pt idx="10">
                  <c:v>1.1111111111111112E-2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98-4F6E-A04F-FE773E83B3C8}"/>
            </c:ext>
          </c:extLst>
        </c:ser>
        <c:ser>
          <c:idx val="9"/>
          <c:order val="9"/>
          <c:tx>
            <c:strRef>
              <c:f>SpikeTime!$A$43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SpikeTime!$B$43:$L$43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98-4F6E-A04F-FE773E83B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80623"/>
        <c:axId val="1757281103"/>
      </c:lineChart>
      <c:catAx>
        <c:axId val="175728062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1103"/>
        <c:crosses val="autoZero"/>
        <c:auto val="1"/>
        <c:lblAlgn val="ctr"/>
        <c:lblOffset val="100"/>
        <c:noMultiLvlLbl val="0"/>
      </c:catAx>
      <c:valAx>
        <c:axId val="1757281103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380512</xdr:colOff>
      <xdr:row>19</xdr:row>
      <xdr:rowOff>51869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A1C0F-86DE-6DEF-ED13-2351F7882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405743"/>
          <a:ext cx="6258798" cy="11622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531118</xdr:colOff>
      <xdr:row>24</xdr:row>
      <xdr:rowOff>73567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11148-5E8B-5FCB-DDA8-5F84D717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886200"/>
          <a:ext cx="3143689" cy="6287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9</xdr:row>
          <xdr:rowOff>27214</xdr:rowOff>
        </xdr:from>
        <xdr:to>
          <xdr:col>23</xdr:col>
          <xdr:colOff>397329</xdr:colOff>
          <xdr:row>9</xdr:row>
          <xdr:rowOff>179614</xdr:rowOff>
        </xdr:to>
        <xdr:sp macro="" textlink="">
          <xdr:nvSpPr>
            <xdr:cNvPr id="1026" name="timingV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11</xdr:row>
          <xdr:rowOff>27214</xdr:rowOff>
        </xdr:from>
        <xdr:to>
          <xdr:col>23</xdr:col>
          <xdr:colOff>397329</xdr:colOff>
          <xdr:row>11</xdr:row>
          <xdr:rowOff>179614</xdr:rowOff>
        </xdr:to>
        <xdr:sp macro="" textlink="">
          <xdr:nvSpPr>
            <xdr:cNvPr id="1027" name="SpikeSkill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13</xdr:row>
          <xdr:rowOff>27214</xdr:rowOff>
        </xdr:from>
        <xdr:to>
          <xdr:col>23</xdr:col>
          <xdr:colOff>397329</xdr:colOff>
          <xdr:row>13</xdr:row>
          <xdr:rowOff>179614</xdr:rowOff>
        </xdr:to>
        <xdr:sp macro="" textlink="">
          <xdr:nvSpPr>
            <xdr:cNvPr id="1028" name="SpikeTimingWindow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541565</xdr:colOff>
      <xdr:row>26</xdr:row>
      <xdr:rowOff>16327</xdr:rowOff>
    </xdr:from>
    <xdr:to>
      <xdr:col>19</xdr:col>
      <xdr:colOff>1194708</xdr:colOff>
      <xdr:row>40</xdr:row>
      <xdr:rowOff>168727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9B0017-A94F-780F-EFF7-EE054B6C9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sheetPr codeName="Sheet2"/>
  <dimension ref="A1:G3"/>
  <sheetViews>
    <sheetView workbookViewId="0">
      <selection activeCell="G3" sqref="G3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6" t="s">
        <v>1</v>
      </c>
      <c r="D1" s="6"/>
      <c r="E1" s="6" t="s">
        <v>4</v>
      </c>
      <c r="F1" s="6"/>
    </row>
    <row r="2" spans="1:7" x14ac:dyDescent="0.4">
      <c r="A2" t="s">
        <v>6</v>
      </c>
      <c r="B2" t="s">
        <v>0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5</v>
      </c>
    </row>
    <row r="3" spans="1:7" x14ac:dyDescent="0.4">
      <c r="A3" t="s">
        <v>7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sheetPr codeName="Sheet3"/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F1" t="s">
        <v>8</v>
      </c>
      <c r="G1" t="s">
        <v>10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sheetPr codeName="Sheet4"/>
  <dimension ref="A1:R8"/>
  <sheetViews>
    <sheetView workbookViewId="0">
      <pane ySplit="1" topLeftCell="A2" activePane="bottomLeft" state="frozen"/>
      <selection pane="bottomLeft" activeCell="G12" sqref="G12"/>
    </sheetView>
  </sheetViews>
  <sheetFormatPr defaultRowHeight="14.6" x14ac:dyDescent="0.4"/>
  <cols>
    <col min="1" max="1" width="8.84375" bestFit="1" customWidth="1"/>
    <col min="2" max="2" width="11.4609375" bestFit="1" customWidth="1"/>
    <col min="3" max="3" width="8.84375" bestFit="1" customWidth="1"/>
    <col min="4" max="4" width="11.4609375" bestFit="1" customWidth="1"/>
    <col min="5" max="5" width="8.69140625" bestFit="1" customWidth="1"/>
    <col min="6" max="6" width="9.84375" bestFit="1" customWidth="1"/>
    <col min="7" max="7" width="10.4609375" bestFit="1" customWidth="1"/>
    <col min="8" max="8" width="10.921875" bestFit="1" customWidth="1"/>
  </cols>
  <sheetData>
    <row r="1" spans="1:18" x14ac:dyDescent="0.4">
      <c r="A1" s="3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J1" t="s">
        <v>25</v>
      </c>
      <c r="K1" t="s">
        <v>20</v>
      </c>
      <c r="L1" t="s">
        <v>14</v>
      </c>
      <c r="M1" t="s">
        <v>21</v>
      </c>
      <c r="N1" t="s">
        <v>22</v>
      </c>
      <c r="O1" t="s">
        <v>24</v>
      </c>
      <c r="P1" t="s">
        <v>26</v>
      </c>
      <c r="Q1" t="s">
        <v>23</v>
      </c>
      <c r="R1" t="s">
        <v>27</v>
      </c>
    </row>
    <row r="2" spans="1:18" x14ac:dyDescent="0.4">
      <c r="A2">
        <v>9.3537289999999995</v>
      </c>
      <c r="B2">
        <v>-0.38289210000000001</v>
      </c>
      <c r="C2">
        <v>27.61711</v>
      </c>
      <c r="D2">
        <v>-1.670311E-2</v>
      </c>
      <c r="E2">
        <v>0</v>
      </c>
      <c r="F2">
        <v>0.34444659999999999</v>
      </c>
      <c r="G2">
        <v>27.16</v>
      </c>
      <c r="H2">
        <v>60.75</v>
      </c>
      <c r="J2" t="b">
        <v>0</v>
      </c>
      <c r="K2">
        <v>7</v>
      </c>
      <c r="L2">
        <v>7</v>
      </c>
      <c r="M2">
        <f>2+(0.1-2)*(K2/10)</f>
        <v>0.67000000000000015</v>
      </c>
      <c r="N2">
        <f>MIN(MAX(L2+B2,1),10)</f>
        <v>6.6171078999999997</v>
      </c>
      <c r="O2">
        <f>IF(J2,0.05,0)</f>
        <v>0</v>
      </c>
      <c r="P2">
        <f>(N2-'Skill to Value'!C$3)*('Skill to Value'!F$3-'Skill to Value'!E$3)/('Skill to Value'!D$3-'Skill to Value'!C$3)+'Skill to Value'!E$3</f>
        <v>27.617107900000001</v>
      </c>
      <c r="Q2" s="2">
        <f>A2/(P2*(1-(ABS(D2)-O2)))</f>
        <v>0.34444661481034827</v>
      </c>
      <c r="R2" t="b">
        <f>ROUND(F2,4)=ROUND(Q2,4)</f>
        <v>1</v>
      </c>
    </row>
    <row r="3" spans="1:18" x14ac:dyDescent="0.4">
      <c r="A3">
        <v>9.9894079999999992</v>
      </c>
      <c r="B3">
        <v>-3.7250100000000001E-2</v>
      </c>
      <c r="C3">
        <v>27.96275</v>
      </c>
      <c r="D3">
        <v>-1.9782629999999999E-2</v>
      </c>
      <c r="E3">
        <v>0</v>
      </c>
      <c r="F3">
        <v>0.36444959999999998</v>
      </c>
      <c r="G3">
        <v>27.41</v>
      </c>
      <c r="H3">
        <v>61.31</v>
      </c>
      <c r="J3" t="b">
        <v>0</v>
      </c>
      <c r="K3">
        <v>7</v>
      </c>
      <c r="L3">
        <v>7</v>
      </c>
      <c r="M3">
        <f t="shared" ref="M3:M8" si="0">2+(0.1-2)*(K3/10)</f>
        <v>0.67000000000000015</v>
      </c>
      <c r="N3">
        <f t="shared" ref="N3:N8" si="1">MIN(MAX(L3+B3,1),10)</f>
        <v>6.9627499000000004</v>
      </c>
      <c r="O3">
        <f t="shared" ref="O3:O8" si="2">IF(J3,0.05,0)</f>
        <v>0</v>
      </c>
      <c r="P3">
        <f>(N3-'Skill to Value'!C$3)*('Skill to Value'!F$3-'Skill to Value'!E$3)/('Skill to Value'!D$3-'Skill to Value'!C$3)+'Skill to Value'!E$3</f>
        <v>27.962749899999999</v>
      </c>
      <c r="Q3" s="2">
        <f t="shared" ref="Q3:Q8" si="3">A3/(P3*(1-(ABS(D3)-O3)))</f>
        <v>0.36444960087067324</v>
      </c>
      <c r="R3" t="b">
        <f t="shared" ref="R3:R8" si="4">ROUND(F3,4)=ROUND(Q3,4)</f>
        <v>1</v>
      </c>
    </row>
    <row r="4" spans="1:18" x14ac:dyDescent="0.4">
      <c r="A4">
        <v>6.6992789999999998</v>
      </c>
      <c r="B4">
        <v>-6.1465319999999997E-2</v>
      </c>
      <c r="C4">
        <v>27.93853</v>
      </c>
      <c r="D4">
        <v>-1.526279E-2</v>
      </c>
      <c r="E4">
        <v>0</v>
      </c>
      <c r="F4">
        <v>0.24350289999999999</v>
      </c>
      <c r="G4">
        <v>27.51</v>
      </c>
      <c r="H4">
        <v>61.54</v>
      </c>
      <c r="J4" t="b">
        <v>0</v>
      </c>
      <c r="K4">
        <v>7</v>
      </c>
      <c r="L4">
        <v>7</v>
      </c>
      <c r="M4">
        <f t="shared" si="0"/>
        <v>0.67000000000000015</v>
      </c>
      <c r="N4">
        <f t="shared" si="1"/>
        <v>6.9385346800000001</v>
      </c>
      <c r="O4">
        <f t="shared" si="2"/>
        <v>0</v>
      </c>
      <c r="P4">
        <f>(N4-'Skill to Value'!C$3)*('Skill to Value'!F$3-'Skill to Value'!E$3)/('Skill to Value'!D$3-'Skill to Value'!C$3)+'Skill to Value'!E$3</f>
        <v>27.93853468</v>
      </c>
      <c r="Q4" s="2">
        <f t="shared" si="3"/>
        <v>0.2435028740950228</v>
      </c>
      <c r="R4" t="b">
        <f t="shared" si="4"/>
        <v>1</v>
      </c>
    </row>
    <row r="5" spans="1:18" x14ac:dyDescent="0.4">
      <c r="A5">
        <v>10.0289</v>
      </c>
      <c r="B5">
        <v>0.31448999999999999</v>
      </c>
      <c r="C5">
        <v>28.314489999999999</v>
      </c>
      <c r="D5">
        <v>-1.317898E-2</v>
      </c>
      <c r="E5">
        <v>0</v>
      </c>
      <c r="F5">
        <v>0.3589271</v>
      </c>
      <c r="G5">
        <v>27.94</v>
      </c>
      <c r="H5">
        <v>62.5</v>
      </c>
      <c r="J5" t="b">
        <v>0</v>
      </c>
      <c r="K5">
        <v>7</v>
      </c>
      <c r="L5">
        <v>7</v>
      </c>
      <c r="M5">
        <f t="shared" si="0"/>
        <v>0.67000000000000015</v>
      </c>
      <c r="N5">
        <f t="shared" si="1"/>
        <v>7.3144900000000002</v>
      </c>
      <c r="O5">
        <f t="shared" si="2"/>
        <v>0</v>
      </c>
      <c r="P5">
        <f>(N5-'Skill to Value'!C$3)*('Skill to Value'!F$3-'Skill to Value'!E$3)/('Skill to Value'!D$3-'Skill to Value'!C$3)+'Skill to Value'!E$3</f>
        <v>28.314489999999999</v>
      </c>
      <c r="Q5" s="2">
        <f t="shared" si="3"/>
        <v>0.35892703029020528</v>
      </c>
      <c r="R5" t="b">
        <f t="shared" si="4"/>
        <v>1</v>
      </c>
    </row>
    <row r="6" spans="1:18" x14ac:dyDescent="0.4">
      <c r="A6">
        <v>6.4994930000000002</v>
      </c>
      <c r="B6">
        <v>0.17522389999999999</v>
      </c>
      <c r="C6">
        <v>28.175219999999999</v>
      </c>
      <c r="D6">
        <v>-2.258897E-2</v>
      </c>
      <c r="E6">
        <v>0</v>
      </c>
      <c r="F6">
        <v>0.23601240000000001</v>
      </c>
      <c r="G6">
        <v>27.54</v>
      </c>
      <c r="H6">
        <v>61.6</v>
      </c>
      <c r="J6" t="b">
        <v>0</v>
      </c>
      <c r="K6">
        <v>7</v>
      </c>
      <c r="L6">
        <v>7</v>
      </c>
      <c r="M6">
        <f t="shared" si="0"/>
        <v>0.67000000000000015</v>
      </c>
      <c r="N6">
        <f t="shared" si="1"/>
        <v>7.1752238999999998</v>
      </c>
      <c r="O6">
        <f t="shared" si="2"/>
        <v>0</v>
      </c>
      <c r="P6">
        <f>(N6-'Skill to Value'!C$3)*('Skill to Value'!F$3-'Skill to Value'!E$3)/('Skill to Value'!D$3-'Skill to Value'!C$3)+'Skill to Value'!E$3</f>
        <v>28.175223899999999</v>
      </c>
      <c r="Q6" s="2">
        <f t="shared" si="3"/>
        <v>0.23601242580456191</v>
      </c>
      <c r="R6" t="b">
        <f t="shared" si="4"/>
        <v>1</v>
      </c>
    </row>
    <row r="7" spans="1:18" x14ac:dyDescent="0.4">
      <c r="A7">
        <v>6.4744270000000004</v>
      </c>
      <c r="B7">
        <v>-0.19184329999999999</v>
      </c>
      <c r="C7">
        <v>27.808160000000001</v>
      </c>
      <c r="D7">
        <v>-2.693108E-2</v>
      </c>
      <c r="E7">
        <v>0</v>
      </c>
      <c r="F7">
        <v>0.2392685</v>
      </c>
      <c r="G7">
        <v>27.06</v>
      </c>
      <c r="H7">
        <v>60.53</v>
      </c>
      <c r="J7" t="b">
        <v>0</v>
      </c>
      <c r="K7">
        <v>7</v>
      </c>
      <c r="L7">
        <v>7</v>
      </c>
      <c r="M7">
        <f t="shared" si="0"/>
        <v>0.67000000000000015</v>
      </c>
      <c r="N7">
        <f t="shared" si="1"/>
        <v>6.8081566999999996</v>
      </c>
      <c r="O7">
        <f t="shared" si="2"/>
        <v>0</v>
      </c>
      <c r="P7">
        <f>(N7-'Skill to Value'!C$3)*('Skill to Value'!F$3-'Skill to Value'!E$3)/('Skill to Value'!D$3-'Skill to Value'!C$3)+'Skill to Value'!E$3</f>
        <v>27.808156699999998</v>
      </c>
      <c r="Q7" s="2">
        <f t="shared" si="3"/>
        <v>0.23926850450243278</v>
      </c>
      <c r="R7" t="b">
        <f t="shared" si="4"/>
        <v>1</v>
      </c>
    </row>
    <row r="8" spans="1:18" x14ac:dyDescent="0.4">
      <c r="A8">
        <v>6.6844460000000003</v>
      </c>
      <c r="B8">
        <v>-0.137458</v>
      </c>
      <c r="C8">
        <v>27.862539999999999</v>
      </c>
      <c r="D8">
        <v>-1.5332200000000001E-2</v>
      </c>
      <c r="E8">
        <v>0</v>
      </c>
      <c r="F8">
        <v>0.24364359999999999</v>
      </c>
      <c r="G8">
        <v>27.44</v>
      </c>
      <c r="H8">
        <v>61.37</v>
      </c>
      <c r="J8" t="b">
        <v>0</v>
      </c>
      <c r="K8">
        <v>7</v>
      </c>
      <c r="L8">
        <v>7</v>
      </c>
      <c r="M8">
        <f t="shared" si="0"/>
        <v>0.67000000000000015</v>
      </c>
      <c r="N8">
        <f t="shared" si="1"/>
        <v>6.8625420000000004</v>
      </c>
      <c r="O8">
        <f t="shared" si="2"/>
        <v>0</v>
      </c>
      <c r="P8">
        <f>(N8-'Skill to Value'!C$3)*('Skill to Value'!F$3-'Skill to Value'!E$3)/('Skill to Value'!D$3-'Skill to Value'!C$3)+'Skill to Value'!E$3</f>
        <v>27.862542000000001</v>
      </c>
      <c r="Q8" s="2">
        <f t="shared" si="3"/>
        <v>0.24364356581847257</v>
      </c>
      <c r="R8" t="b">
        <f t="shared" si="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4AF-4B66-411A-B034-C8F30C452722}">
  <sheetPr codeName="Sheet1"/>
  <dimension ref="A1:T43"/>
  <sheetViews>
    <sheetView tabSelected="1" workbookViewId="0">
      <selection activeCell="T22" sqref="T22"/>
    </sheetView>
  </sheetViews>
  <sheetFormatPr defaultRowHeight="14.6" x14ac:dyDescent="0.4"/>
  <cols>
    <col min="20" max="20" width="17.07421875" bestFit="1" customWidth="1"/>
  </cols>
  <sheetData>
    <row r="1" spans="1:20" x14ac:dyDescent="0.4">
      <c r="A1" t="s">
        <v>28</v>
      </c>
    </row>
    <row r="2" spans="1:20" x14ac:dyDescent="0.4">
      <c r="A2" t="s">
        <v>29</v>
      </c>
    </row>
    <row r="3" spans="1:20" x14ac:dyDescent="0.4">
      <c r="A3" t="s">
        <v>30</v>
      </c>
    </row>
    <row r="4" spans="1:20" x14ac:dyDescent="0.4">
      <c r="A4" t="s">
        <v>31</v>
      </c>
    </row>
    <row r="5" spans="1:20" x14ac:dyDescent="0.4">
      <c r="A5" t="s">
        <v>32</v>
      </c>
    </row>
    <row r="6" spans="1:20" x14ac:dyDescent="0.4">
      <c r="A6" t="s">
        <v>33</v>
      </c>
    </row>
    <row r="7" spans="1:20" x14ac:dyDescent="0.4">
      <c r="A7" t="s">
        <v>34</v>
      </c>
    </row>
    <row r="8" spans="1:20" x14ac:dyDescent="0.4">
      <c r="A8" t="s">
        <v>35</v>
      </c>
    </row>
    <row r="9" spans="1:20" x14ac:dyDescent="0.4">
      <c r="A9" t="s">
        <v>36</v>
      </c>
    </row>
    <row r="10" spans="1:20" x14ac:dyDescent="0.4">
      <c r="A10" t="s">
        <v>37</v>
      </c>
      <c r="T10" t="s">
        <v>38</v>
      </c>
    </row>
    <row r="12" spans="1:20" x14ac:dyDescent="0.4">
      <c r="A12" t="s">
        <v>45</v>
      </c>
      <c r="B12" t="s">
        <v>38</v>
      </c>
      <c r="D12">
        <v>100</v>
      </c>
      <c r="E12">
        <f>D12/100</f>
        <v>1</v>
      </c>
      <c r="T12" t="s">
        <v>43</v>
      </c>
    </row>
    <row r="13" spans="1:20" x14ac:dyDescent="0.4">
      <c r="A13" t="s">
        <v>60</v>
      </c>
      <c r="B13" t="s">
        <v>39</v>
      </c>
    </row>
    <row r="14" spans="1:20" x14ac:dyDescent="0.4">
      <c r="A14" t="s">
        <v>40</v>
      </c>
      <c r="B14" t="s">
        <v>43</v>
      </c>
      <c r="D14">
        <v>70</v>
      </c>
      <c r="E14" s="5">
        <f>D14/10</f>
        <v>7</v>
      </c>
      <c r="T14" t="s">
        <v>42</v>
      </c>
    </row>
    <row r="15" spans="1:20" x14ac:dyDescent="0.4">
      <c r="A15" t="s">
        <v>41</v>
      </c>
      <c r="B15" t="s">
        <v>42</v>
      </c>
      <c r="D15">
        <v>10</v>
      </c>
      <c r="E15" s="5">
        <f>D15/100</f>
        <v>0.1</v>
      </c>
    </row>
    <row r="16" spans="1:20" x14ac:dyDescent="0.4">
      <c r="A16" t="s">
        <v>50</v>
      </c>
      <c r="B16" t="s">
        <v>44</v>
      </c>
    </row>
    <row r="17" spans="1:5" x14ac:dyDescent="0.4">
      <c r="A17" t="s">
        <v>46</v>
      </c>
      <c r="B17" t="s">
        <v>8</v>
      </c>
    </row>
    <row r="18" spans="1:5" x14ac:dyDescent="0.4">
      <c r="A18" t="s">
        <v>47</v>
      </c>
      <c r="B18" t="s">
        <v>48</v>
      </c>
    </row>
    <row r="19" spans="1:5" x14ac:dyDescent="0.4">
      <c r="A19" t="s">
        <v>49</v>
      </c>
      <c r="B19" t="s">
        <v>10</v>
      </c>
    </row>
    <row r="20" spans="1:5" x14ac:dyDescent="0.4">
      <c r="A20" t="s">
        <v>51</v>
      </c>
      <c r="B20" t="s">
        <v>52</v>
      </c>
    </row>
    <row r="21" spans="1:5" x14ac:dyDescent="0.4">
      <c r="A21" t="s">
        <v>53</v>
      </c>
      <c r="B21" t="s">
        <v>17</v>
      </c>
    </row>
    <row r="22" spans="1:5" x14ac:dyDescent="0.4">
      <c r="A22" t="s">
        <v>54</v>
      </c>
      <c r="B22" t="s">
        <v>55</v>
      </c>
    </row>
    <row r="23" spans="1:5" x14ac:dyDescent="0.4">
      <c r="A23" t="s">
        <v>56</v>
      </c>
      <c r="B23" t="s">
        <v>57</v>
      </c>
    </row>
    <row r="24" spans="1:5" x14ac:dyDescent="0.4">
      <c r="A24" t="s">
        <v>58</v>
      </c>
      <c r="B24" t="s">
        <v>59</v>
      </c>
      <c r="E24" s="4">
        <f>E12*((E14-'Skill to Value'!C3)*(0-E15)/('Skill to Value'!D3-'Skill to Value'!C3)+E15)</f>
        <v>3.3333333333333326E-2</v>
      </c>
    </row>
    <row r="25" spans="1:5" x14ac:dyDescent="0.4">
      <c r="A25" t="s">
        <v>56</v>
      </c>
      <c r="E25" s="4"/>
    </row>
    <row r="26" spans="1:5" x14ac:dyDescent="0.4">
      <c r="A26" t="s">
        <v>61</v>
      </c>
      <c r="E26" s="4">
        <f>(E14-'Skill to Value'!C3)*(0-E15)/('Skill to Value'!D3-'Skill to Value'!C3)+E15</f>
        <v>3.3333333333333326E-2</v>
      </c>
    </row>
    <row r="32" spans="1:5" x14ac:dyDescent="0.4">
      <c r="B32" t="s">
        <v>62</v>
      </c>
    </row>
    <row r="33" spans="1:12" x14ac:dyDescent="0.4">
      <c r="A33" t="s">
        <v>63</v>
      </c>
      <c r="B33" s="5">
        <v>0</v>
      </c>
      <c r="C33" s="5">
        <f>B33+0.1</f>
        <v>0.1</v>
      </c>
      <c r="D33" s="5">
        <f t="shared" ref="D33:L33" si="0">C33+0.1</f>
        <v>0.2</v>
      </c>
      <c r="E33" s="5">
        <f t="shared" si="0"/>
        <v>0.30000000000000004</v>
      </c>
      <c r="F33" s="5">
        <f t="shared" si="0"/>
        <v>0.4</v>
      </c>
      <c r="G33" s="5">
        <f t="shared" si="0"/>
        <v>0.5</v>
      </c>
      <c r="H33" s="5">
        <f t="shared" si="0"/>
        <v>0.6</v>
      </c>
      <c r="I33" s="5">
        <f t="shared" si="0"/>
        <v>0.7</v>
      </c>
      <c r="J33" s="5">
        <f t="shared" si="0"/>
        <v>0.79999999999999993</v>
      </c>
      <c r="K33" s="5">
        <f t="shared" si="0"/>
        <v>0.89999999999999991</v>
      </c>
      <c r="L33" s="5">
        <f t="shared" si="0"/>
        <v>0.99999999999999989</v>
      </c>
    </row>
    <row r="34" spans="1:12" x14ac:dyDescent="0.4">
      <c r="A34">
        <v>1</v>
      </c>
      <c r="B34" s="4">
        <f>B$33*(($A34-'Skill to Value'!$C$3)*(0-$E$15)/('Skill to Value'!$D$3-'Skill to Value'!$C$3)+$E$15)</f>
        <v>0</v>
      </c>
      <c r="C34" s="4">
        <f>C$33*(($A34-'Skill to Value'!$C$3)*(0-$E$15)/('Skill to Value'!$D$3-'Skill to Value'!$C$3)+$E$15)</f>
        <v>1.0000000000000002E-2</v>
      </c>
      <c r="D34" s="4">
        <f>D$33*(($A34-'Skill to Value'!$C$3)*(0-$E$15)/('Skill to Value'!$D$3-'Skill to Value'!$C$3)+$E$15)</f>
        <v>2.0000000000000004E-2</v>
      </c>
      <c r="E34" s="4">
        <f>E$33*(($A34-'Skill to Value'!$C$3)*(0-$E$15)/('Skill to Value'!$D$3-'Skill to Value'!$C$3)+$E$15)</f>
        <v>3.0000000000000006E-2</v>
      </c>
      <c r="F34" s="4">
        <f>F$33*(($A34-'Skill to Value'!$C$3)*(0-$E$15)/('Skill to Value'!$D$3-'Skill to Value'!$C$3)+$E$15)</f>
        <v>4.0000000000000008E-2</v>
      </c>
      <c r="G34" s="4">
        <f>G$33*(($A34-'Skill to Value'!$C$3)*(0-$E$15)/('Skill to Value'!$D$3-'Skill to Value'!$C$3)+$E$15)</f>
        <v>0.05</v>
      </c>
      <c r="H34" s="4">
        <f>H$33*(($A34-'Skill to Value'!$C$3)*(0-$E$15)/('Skill to Value'!$D$3-'Skill to Value'!$C$3)+$E$15)</f>
        <v>0.06</v>
      </c>
      <c r="I34" s="4">
        <f>I$33*(($A34-'Skill to Value'!$C$3)*(0-$E$15)/('Skill to Value'!$D$3-'Skill to Value'!$C$3)+$E$15)</f>
        <v>6.9999999999999993E-2</v>
      </c>
      <c r="J34" s="4">
        <f>J$33*(($A34-'Skill to Value'!$C$3)*(0-$E$15)/('Skill to Value'!$D$3-'Skill to Value'!$C$3)+$E$15)</f>
        <v>0.08</v>
      </c>
      <c r="K34" s="4">
        <f>K$33*(($A34-'Skill to Value'!$C$3)*(0-$E$15)/('Skill to Value'!$D$3-'Skill to Value'!$C$3)+$E$15)</f>
        <v>0.09</v>
      </c>
      <c r="L34" s="4">
        <f>L$33*(($A34-'Skill to Value'!$C$3)*(0-$E$15)/('Skill to Value'!$D$3-'Skill to Value'!$C$3)+$E$15)</f>
        <v>9.9999999999999992E-2</v>
      </c>
    </row>
    <row r="35" spans="1:12" x14ac:dyDescent="0.4">
      <c r="A35">
        <f>A34+1</f>
        <v>2</v>
      </c>
      <c r="B35" s="4">
        <f>B$33*(($A35-'Skill to Value'!$C$3)*(0-$E$15)/('Skill to Value'!$D$3-'Skill to Value'!$C$3)+$E$15)</f>
        <v>0</v>
      </c>
      <c r="C35" s="4">
        <f>C$33*(($A35-'Skill to Value'!$C$3)*(0-$E$15)/('Skill to Value'!$D$3-'Skill to Value'!$C$3)+$E$15)</f>
        <v>8.8888888888888889E-3</v>
      </c>
      <c r="D35" s="4">
        <f>D$33*(($A35-'Skill to Value'!$C$3)*(0-$E$15)/('Skill to Value'!$D$3-'Skill to Value'!$C$3)+$E$15)</f>
        <v>1.7777777777777778E-2</v>
      </c>
      <c r="E35" s="4">
        <f>E$33*(($A35-'Skill to Value'!$C$3)*(0-$E$15)/('Skill to Value'!$D$3-'Skill to Value'!$C$3)+$E$15)</f>
        <v>2.6666666666666672E-2</v>
      </c>
      <c r="F35" s="4">
        <f>F$33*(($A35-'Skill to Value'!$C$3)*(0-$E$15)/('Skill to Value'!$D$3-'Skill to Value'!$C$3)+$E$15)</f>
        <v>3.5555555555555556E-2</v>
      </c>
      <c r="G35" s="4">
        <f>G$33*(($A35-'Skill to Value'!$C$3)*(0-$E$15)/('Skill to Value'!$D$3-'Skill to Value'!$C$3)+$E$15)</f>
        <v>4.4444444444444446E-2</v>
      </c>
      <c r="H35" s="4">
        <f>H$33*(($A35-'Skill to Value'!$C$3)*(0-$E$15)/('Skill to Value'!$D$3-'Skill to Value'!$C$3)+$E$15)</f>
        <v>5.3333333333333337E-2</v>
      </c>
      <c r="I35" s="4">
        <f>I$33*(($A35-'Skill to Value'!$C$3)*(0-$E$15)/('Skill to Value'!$D$3-'Skill to Value'!$C$3)+$E$15)</f>
        <v>6.222222222222222E-2</v>
      </c>
      <c r="J35" s="4">
        <f>J$33*(($A35-'Skill to Value'!$C$3)*(0-$E$15)/('Skill to Value'!$D$3-'Skill to Value'!$C$3)+$E$15)</f>
        <v>7.1111111111111111E-2</v>
      </c>
      <c r="K35" s="4">
        <f>K$33*(($A35-'Skill to Value'!$C$3)*(0-$E$15)/('Skill to Value'!$D$3-'Skill to Value'!$C$3)+$E$15)</f>
        <v>0.08</v>
      </c>
      <c r="L35" s="4">
        <f>L$33*(($A35-'Skill to Value'!$C$3)*(0-$E$15)/('Skill to Value'!$D$3-'Skill to Value'!$C$3)+$E$15)</f>
        <v>8.8888888888888878E-2</v>
      </c>
    </row>
    <row r="36" spans="1:12" x14ac:dyDescent="0.4">
      <c r="A36">
        <f t="shared" ref="A36:A43" si="1">A35+1</f>
        <v>3</v>
      </c>
      <c r="B36" s="4">
        <f>B$33*(($A36-'Skill to Value'!$C$3)*(0-$E$15)/('Skill to Value'!$D$3-'Skill to Value'!$C$3)+$E$15)</f>
        <v>0</v>
      </c>
      <c r="C36" s="4">
        <f>C$33*(($A36-'Skill to Value'!$C$3)*(0-$E$15)/('Skill to Value'!$D$3-'Skill to Value'!$C$3)+$E$15)</f>
        <v>7.7777777777777784E-3</v>
      </c>
      <c r="D36" s="4">
        <f>D$33*(($A36-'Skill to Value'!$C$3)*(0-$E$15)/('Skill to Value'!$D$3-'Skill to Value'!$C$3)+$E$15)</f>
        <v>1.5555555555555557E-2</v>
      </c>
      <c r="E36" s="4">
        <f>E$33*(($A36-'Skill to Value'!$C$3)*(0-$E$15)/('Skill to Value'!$D$3-'Skill to Value'!$C$3)+$E$15)</f>
        <v>2.3333333333333338E-2</v>
      </c>
      <c r="F36" s="4">
        <f>F$33*(($A36-'Skill to Value'!$C$3)*(0-$E$15)/('Skill to Value'!$D$3-'Skill to Value'!$C$3)+$E$15)</f>
        <v>3.1111111111111114E-2</v>
      </c>
      <c r="G36" s="4">
        <f>G$33*(($A36-'Skill to Value'!$C$3)*(0-$E$15)/('Skill to Value'!$D$3-'Skill to Value'!$C$3)+$E$15)</f>
        <v>3.888888888888889E-2</v>
      </c>
      <c r="H36" s="4">
        <f>H$33*(($A36-'Skill to Value'!$C$3)*(0-$E$15)/('Skill to Value'!$D$3-'Skill to Value'!$C$3)+$E$15)</f>
        <v>4.6666666666666669E-2</v>
      </c>
      <c r="I36" s="4">
        <f>I$33*(($A36-'Skill to Value'!$C$3)*(0-$E$15)/('Skill to Value'!$D$3-'Skill to Value'!$C$3)+$E$15)</f>
        <v>5.4444444444444441E-2</v>
      </c>
      <c r="J36" s="4">
        <f>J$33*(($A36-'Skill to Value'!$C$3)*(0-$E$15)/('Skill to Value'!$D$3-'Skill to Value'!$C$3)+$E$15)</f>
        <v>6.222222222222222E-2</v>
      </c>
      <c r="K36" s="4">
        <f>K$33*(($A36-'Skill to Value'!$C$3)*(0-$E$15)/('Skill to Value'!$D$3-'Skill to Value'!$C$3)+$E$15)</f>
        <v>6.9999999999999993E-2</v>
      </c>
      <c r="L36" s="4">
        <f>L$33*(($A36-'Skill to Value'!$C$3)*(0-$E$15)/('Skill to Value'!$D$3-'Skill to Value'!$C$3)+$E$15)</f>
        <v>7.7777777777777765E-2</v>
      </c>
    </row>
    <row r="37" spans="1:12" x14ac:dyDescent="0.4">
      <c r="A37">
        <f t="shared" si="1"/>
        <v>4</v>
      </c>
      <c r="B37" s="4">
        <f>B$33*(($A37-'Skill to Value'!$C$3)*(0-$E$15)/('Skill to Value'!$D$3-'Skill to Value'!$C$3)+$E$15)</f>
        <v>0</v>
      </c>
      <c r="C37" s="4">
        <f>C$33*(($A37-'Skill to Value'!$C$3)*(0-$E$15)/('Skill to Value'!$D$3-'Skill to Value'!$C$3)+$E$15)</f>
        <v>6.6666666666666671E-3</v>
      </c>
      <c r="D37" s="4">
        <f>D$33*(($A37-'Skill to Value'!$C$3)*(0-$E$15)/('Skill to Value'!$D$3-'Skill to Value'!$C$3)+$E$15)</f>
        <v>1.3333333333333334E-2</v>
      </c>
      <c r="E37" s="4">
        <f>E$33*(($A37-'Skill to Value'!$C$3)*(0-$E$15)/('Skill to Value'!$D$3-'Skill to Value'!$C$3)+$E$15)</f>
        <v>2.0000000000000004E-2</v>
      </c>
      <c r="F37" s="4">
        <f>F$33*(($A37-'Skill to Value'!$C$3)*(0-$E$15)/('Skill to Value'!$D$3-'Skill to Value'!$C$3)+$E$15)</f>
        <v>2.6666666666666668E-2</v>
      </c>
      <c r="G37" s="4">
        <f>G$33*(($A37-'Skill to Value'!$C$3)*(0-$E$15)/('Skill to Value'!$D$3-'Skill to Value'!$C$3)+$E$15)</f>
        <v>3.3333333333333333E-2</v>
      </c>
      <c r="H37" s="4">
        <f>H$33*(($A37-'Skill to Value'!$C$3)*(0-$E$15)/('Skill to Value'!$D$3-'Skill to Value'!$C$3)+$E$15)</f>
        <v>0.04</v>
      </c>
      <c r="I37" s="4">
        <f>I$33*(($A37-'Skill to Value'!$C$3)*(0-$E$15)/('Skill to Value'!$D$3-'Skill to Value'!$C$3)+$E$15)</f>
        <v>4.6666666666666662E-2</v>
      </c>
      <c r="J37" s="4">
        <f>J$33*(($A37-'Skill to Value'!$C$3)*(0-$E$15)/('Skill to Value'!$D$3-'Skill to Value'!$C$3)+$E$15)</f>
        <v>5.333333333333333E-2</v>
      </c>
      <c r="K37" s="4">
        <f>K$33*(($A37-'Skill to Value'!$C$3)*(0-$E$15)/('Skill to Value'!$D$3-'Skill to Value'!$C$3)+$E$15)</f>
        <v>5.9999999999999991E-2</v>
      </c>
      <c r="L37" s="4">
        <f>L$33*(($A37-'Skill to Value'!$C$3)*(0-$E$15)/('Skill to Value'!$D$3-'Skill to Value'!$C$3)+$E$15)</f>
        <v>6.6666666666666652E-2</v>
      </c>
    </row>
    <row r="38" spans="1:12" x14ac:dyDescent="0.4">
      <c r="A38">
        <f t="shared" si="1"/>
        <v>5</v>
      </c>
      <c r="B38" s="4">
        <f>B$33*(($A38-'Skill to Value'!$C$3)*(0-$E$15)/('Skill to Value'!$D$3-'Skill to Value'!$C$3)+$E$15)</f>
        <v>0</v>
      </c>
      <c r="C38" s="4">
        <f>C$33*(($A38-'Skill to Value'!$C$3)*(0-$E$15)/('Skill to Value'!$D$3-'Skill to Value'!$C$3)+$E$15)</f>
        <v>5.5555555555555566E-3</v>
      </c>
      <c r="D38" s="4">
        <f>D$33*(($A38-'Skill to Value'!$C$3)*(0-$E$15)/('Skill to Value'!$D$3-'Skill to Value'!$C$3)+$E$15)</f>
        <v>1.1111111111111113E-2</v>
      </c>
      <c r="E38" s="4">
        <f>E$33*(($A38-'Skill to Value'!$C$3)*(0-$E$15)/('Skill to Value'!$D$3-'Skill to Value'!$C$3)+$E$15)</f>
        <v>1.666666666666667E-2</v>
      </c>
      <c r="F38" s="4">
        <f>F$33*(($A38-'Skill to Value'!$C$3)*(0-$E$15)/('Skill to Value'!$D$3-'Skill to Value'!$C$3)+$E$15)</f>
        <v>2.2222222222222227E-2</v>
      </c>
      <c r="G38" s="4">
        <f>G$33*(($A38-'Skill to Value'!$C$3)*(0-$E$15)/('Skill to Value'!$D$3-'Skill to Value'!$C$3)+$E$15)</f>
        <v>2.777777777777778E-2</v>
      </c>
      <c r="H38" s="4">
        <f>H$33*(($A38-'Skill to Value'!$C$3)*(0-$E$15)/('Skill to Value'!$D$3-'Skill to Value'!$C$3)+$E$15)</f>
        <v>3.3333333333333333E-2</v>
      </c>
      <c r="I38" s="4">
        <f>I$33*(($A38-'Skill to Value'!$C$3)*(0-$E$15)/('Skill to Value'!$D$3-'Skill to Value'!$C$3)+$E$15)</f>
        <v>3.888888888888889E-2</v>
      </c>
      <c r="J38" s="4">
        <f>J$33*(($A38-'Skill to Value'!$C$3)*(0-$E$15)/('Skill to Value'!$D$3-'Skill to Value'!$C$3)+$E$15)</f>
        <v>4.4444444444444446E-2</v>
      </c>
      <c r="K38" s="4">
        <f>K$33*(($A38-'Skill to Value'!$C$3)*(0-$E$15)/('Skill to Value'!$D$3-'Skill to Value'!$C$3)+$E$15)</f>
        <v>4.9999999999999996E-2</v>
      </c>
      <c r="L38" s="4">
        <f>L$33*(($A38-'Skill to Value'!$C$3)*(0-$E$15)/('Skill to Value'!$D$3-'Skill to Value'!$C$3)+$E$15)</f>
        <v>5.5555555555555552E-2</v>
      </c>
    </row>
    <row r="39" spans="1:12" x14ac:dyDescent="0.4">
      <c r="A39">
        <f t="shared" si="1"/>
        <v>6</v>
      </c>
      <c r="B39" s="4">
        <f>B$33*(($A39-'Skill to Value'!$C$3)*(0-$E$15)/('Skill to Value'!$D$3-'Skill to Value'!$C$3)+$E$15)</f>
        <v>0</v>
      </c>
      <c r="C39" s="4">
        <f>C$33*(($A39-'Skill to Value'!$C$3)*(0-$E$15)/('Skill to Value'!$D$3-'Skill to Value'!$C$3)+$E$15)</f>
        <v>4.4444444444444453E-3</v>
      </c>
      <c r="D39" s="4">
        <f>D$33*(($A39-'Skill to Value'!$C$3)*(0-$E$15)/('Skill to Value'!$D$3-'Skill to Value'!$C$3)+$E$15)</f>
        <v>8.8888888888888906E-3</v>
      </c>
      <c r="E39" s="4">
        <f>E$33*(($A39-'Skill to Value'!$C$3)*(0-$E$15)/('Skill to Value'!$D$3-'Skill to Value'!$C$3)+$E$15)</f>
        <v>1.3333333333333338E-2</v>
      </c>
      <c r="F39" s="4">
        <f>F$33*(($A39-'Skill to Value'!$C$3)*(0-$E$15)/('Skill to Value'!$D$3-'Skill to Value'!$C$3)+$E$15)</f>
        <v>1.7777777777777781E-2</v>
      </c>
      <c r="G39" s="4">
        <f>G$33*(($A39-'Skill to Value'!$C$3)*(0-$E$15)/('Skill to Value'!$D$3-'Skill to Value'!$C$3)+$E$15)</f>
        <v>2.2222222222222227E-2</v>
      </c>
      <c r="H39" s="4">
        <f>H$33*(($A39-'Skill to Value'!$C$3)*(0-$E$15)/('Skill to Value'!$D$3-'Skill to Value'!$C$3)+$E$15)</f>
        <v>2.6666666666666672E-2</v>
      </c>
      <c r="I39" s="4">
        <f>I$33*(($A39-'Skill to Value'!$C$3)*(0-$E$15)/('Skill to Value'!$D$3-'Skill to Value'!$C$3)+$E$15)</f>
        <v>3.1111111111111114E-2</v>
      </c>
      <c r="J39" s="4">
        <f>J$33*(($A39-'Skill to Value'!$C$3)*(0-$E$15)/('Skill to Value'!$D$3-'Skill to Value'!$C$3)+$E$15)</f>
        <v>3.5555555555555562E-2</v>
      </c>
      <c r="K39" s="4">
        <f>K$33*(($A39-'Skill to Value'!$C$3)*(0-$E$15)/('Skill to Value'!$D$3-'Skill to Value'!$C$3)+$E$15)</f>
        <v>0.04</v>
      </c>
      <c r="L39" s="4">
        <f>L$33*(($A39-'Skill to Value'!$C$3)*(0-$E$15)/('Skill to Value'!$D$3-'Skill to Value'!$C$3)+$E$15)</f>
        <v>4.4444444444444446E-2</v>
      </c>
    </row>
    <row r="40" spans="1:12" x14ac:dyDescent="0.4">
      <c r="A40">
        <f t="shared" si="1"/>
        <v>7</v>
      </c>
      <c r="B40" s="4">
        <f>B$33*(($A40-'Skill to Value'!$C$3)*(0-$E$15)/('Skill to Value'!$D$3-'Skill to Value'!$C$3)+$E$15)</f>
        <v>0</v>
      </c>
      <c r="C40" s="4">
        <f>C$33*(($A40-'Skill to Value'!$C$3)*(0-$E$15)/('Skill to Value'!$D$3-'Skill to Value'!$C$3)+$E$15)</f>
        <v>3.3333333333333327E-3</v>
      </c>
      <c r="D40" s="4">
        <f>D$33*(($A40-'Skill to Value'!$C$3)*(0-$E$15)/('Skill to Value'!$D$3-'Skill to Value'!$C$3)+$E$15)</f>
        <v>6.6666666666666654E-3</v>
      </c>
      <c r="E40" s="4">
        <f>E$33*(($A40-'Skill to Value'!$C$3)*(0-$E$15)/('Skill to Value'!$D$3-'Skill to Value'!$C$3)+$E$15)</f>
        <v>9.9999999999999985E-3</v>
      </c>
      <c r="F40" s="4">
        <f>F$33*(($A40-'Skill to Value'!$C$3)*(0-$E$15)/('Skill to Value'!$D$3-'Skill to Value'!$C$3)+$E$15)</f>
        <v>1.3333333333333331E-2</v>
      </c>
      <c r="G40" s="4">
        <f>G$33*(($A40-'Skill to Value'!$C$3)*(0-$E$15)/('Skill to Value'!$D$3-'Skill to Value'!$C$3)+$E$15)</f>
        <v>1.6666666666666663E-2</v>
      </c>
      <c r="H40" s="4">
        <f>H$33*(($A40-'Skill to Value'!$C$3)*(0-$E$15)/('Skill to Value'!$D$3-'Skill to Value'!$C$3)+$E$15)</f>
        <v>1.9999999999999993E-2</v>
      </c>
      <c r="I40" s="4">
        <f>I$33*(($A40-'Skill to Value'!$C$3)*(0-$E$15)/('Skill to Value'!$D$3-'Skill to Value'!$C$3)+$E$15)</f>
        <v>2.3333333333333327E-2</v>
      </c>
      <c r="J40" s="4">
        <f>J$33*(($A40-'Skill to Value'!$C$3)*(0-$E$15)/('Skill to Value'!$D$3-'Skill to Value'!$C$3)+$E$15)</f>
        <v>2.6666666666666658E-2</v>
      </c>
      <c r="K40" s="4">
        <f>K$33*(($A40-'Skill to Value'!$C$3)*(0-$E$15)/('Skill to Value'!$D$3-'Skill to Value'!$C$3)+$E$15)</f>
        <v>2.9999999999999992E-2</v>
      </c>
      <c r="L40" s="4">
        <f>L$33*(($A40-'Skill to Value'!$C$3)*(0-$E$15)/('Skill to Value'!$D$3-'Skill to Value'!$C$3)+$E$15)</f>
        <v>3.3333333333333319E-2</v>
      </c>
    </row>
    <row r="41" spans="1:12" x14ac:dyDescent="0.4">
      <c r="A41">
        <f t="shared" si="1"/>
        <v>8</v>
      </c>
      <c r="B41" s="4">
        <f>B$33*(($A41-'Skill to Value'!$C$3)*(0-$E$15)/('Skill to Value'!$D$3-'Skill to Value'!$C$3)+$E$15)</f>
        <v>0</v>
      </c>
      <c r="C41" s="4">
        <f>C$33*(($A41-'Skill to Value'!$C$3)*(0-$E$15)/('Skill to Value'!$D$3-'Skill to Value'!$C$3)+$E$15)</f>
        <v>2.2222222222222227E-3</v>
      </c>
      <c r="D41" s="4">
        <f>D$33*(($A41-'Skill to Value'!$C$3)*(0-$E$15)/('Skill to Value'!$D$3-'Skill to Value'!$C$3)+$E$15)</f>
        <v>4.4444444444444453E-3</v>
      </c>
      <c r="E41" s="4">
        <f>E$33*(($A41-'Skill to Value'!$C$3)*(0-$E$15)/('Skill to Value'!$D$3-'Skill to Value'!$C$3)+$E$15)</f>
        <v>6.6666666666666688E-3</v>
      </c>
      <c r="F41" s="4">
        <f>F$33*(($A41-'Skill to Value'!$C$3)*(0-$E$15)/('Skill to Value'!$D$3-'Skill to Value'!$C$3)+$E$15)</f>
        <v>8.8888888888888906E-3</v>
      </c>
      <c r="G41" s="4">
        <f>G$33*(($A41-'Skill to Value'!$C$3)*(0-$E$15)/('Skill to Value'!$D$3-'Skill to Value'!$C$3)+$E$15)</f>
        <v>1.1111111111111113E-2</v>
      </c>
      <c r="H41" s="4">
        <f>H$33*(($A41-'Skill to Value'!$C$3)*(0-$E$15)/('Skill to Value'!$D$3-'Skill to Value'!$C$3)+$E$15)</f>
        <v>1.3333333333333336E-2</v>
      </c>
      <c r="I41" s="4">
        <f>I$33*(($A41-'Skill to Value'!$C$3)*(0-$E$15)/('Skill to Value'!$D$3-'Skill to Value'!$C$3)+$E$15)</f>
        <v>1.5555555555555557E-2</v>
      </c>
      <c r="J41" s="4">
        <f>J$33*(($A41-'Skill to Value'!$C$3)*(0-$E$15)/('Skill to Value'!$D$3-'Skill to Value'!$C$3)+$E$15)</f>
        <v>1.7777777777777781E-2</v>
      </c>
      <c r="K41" s="4">
        <f>K$33*(($A41-'Skill to Value'!$C$3)*(0-$E$15)/('Skill to Value'!$D$3-'Skill to Value'!$C$3)+$E$15)</f>
        <v>0.02</v>
      </c>
      <c r="L41" s="4">
        <f>L$33*(($A41-'Skill to Value'!$C$3)*(0-$E$15)/('Skill to Value'!$D$3-'Skill to Value'!$C$3)+$E$15)</f>
        <v>2.2222222222222223E-2</v>
      </c>
    </row>
    <row r="42" spans="1:12" x14ac:dyDescent="0.4">
      <c r="A42">
        <f t="shared" si="1"/>
        <v>9</v>
      </c>
      <c r="B42" s="4">
        <f>B$33*(($A42-'Skill to Value'!$C$3)*(0-$E$15)/('Skill to Value'!$D$3-'Skill to Value'!$C$3)+$E$15)</f>
        <v>0</v>
      </c>
      <c r="C42" s="4">
        <f>C$33*(($A42-'Skill to Value'!$C$3)*(0-$E$15)/('Skill to Value'!$D$3-'Skill to Value'!$C$3)+$E$15)</f>
        <v>1.1111111111111113E-3</v>
      </c>
      <c r="D42" s="4">
        <f>D$33*(($A42-'Skill to Value'!$C$3)*(0-$E$15)/('Skill to Value'!$D$3-'Skill to Value'!$C$3)+$E$15)</f>
        <v>2.2222222222222227E-3</v>
      </c>
      <c r="E42" s="4">
        <f>E$33*(($A42-'Skill to Value'!$C$3)*(0-$E$15)/('Skill to Value'!$D$3-'Skill to Value'!$C$3)+$E$15)</f>
        <v>3.3333333333333344E-3</v>
      </c>
      <c r="F42" s="4">
        <f>F$33*(($A42-'Skill to Value'!$C$3)*(0-$E$15)/('Skill to Value'!$D$3-'Skill to Value'!$C$3)+$E$15)</f>
        <v>4.4444444444444453E-3</v>
      </c>
      <c r="G42" s="4">
        <f>G$33*(($A42-'Skill to Value'!$C$3)*(0-$E$15)/('Skill to Value'!$D$3-'Skill to Value'!$C$3)+$E$15)</f>
        <v>5.5555555555555566E-3</v>
      </c>
      <c r="H42" s="4">
        <f>H$33*(($A42-'Skill to Value'!$C$3)*(0-$E$15)/('Skill to Value'!$D$3-'Skill to Value'!$C$3)+$E$15)</f>
        <v>6.666666666666668E-3</v>
      </c>
      <c r="I42" s="4">
        <f>I$33*(($A42-'Skill to Value'!$C$3)*(0-$E$15)/('Skill to Value'!$D$3-'Skill to Value'!$C$3)+$E$15)</f>
        <v>7.7777777777777784E-3</v>
      </c>
      <c r="J42" s="4">
        <f>J$33*(($A42-'Skill to Value'!$C$3)*(0-$E$15)/('Skill to Value'!$D$3-'Skill to Value'!$C$3)+$E$15)</f>
        <v>8.8888888888888906E-3</v>
      </c>
      <c r="K42" s="4">
        <f>K$33*(($A42-'Skill to Value'!$C$3)*(0-$E$15)/('Skill to Value'!$D$3-'Skill to Value'!$C$3)+$E$15)</f>
        <v>0.01</v>
      </c>
      <c r="L42" s="4">
        <f>L$33*(($A42-'Skill to Value'!$C$3)*(0-$E$15)/('Skill to Value'!$D$3-'Skill to Value'!$C$3)+$E$15)</f>
        <v>1.1111111111111112E-2</v>
      </c>
    </row>
    <row r="43" spans="1:12" x14ac:dyDescent="0.4">
      <c r="A43">
        <f t="shared" si="1"/>
        <v>10</v>
      </c>
      <c r="B43" s="4">
        <f>B$33*(($A43-'Skill to Value'!$C$3)*(0-$E$15)/('Skill to Value'!$D$3-'Skill to Value'!$C$3)+$E$15)</f>
        <v>0</v>
      </c>
      <c r="C43" s="4">
        <f>C$33*(($A43-'Skill to Value'!$C$3)*(0-$E$15)/('Skill to Value'!$D$3-'Skill to Value'!$C$3)+$E$15)</f>
        <v>0</v>
      </c>
      <c r="D43" s="4">
        <f>D$33*(($A43-'Skill to Value'!$C$3)*(0-$E$15)/('Skill to Value'!$D$3-'Skill to Value'!$C$3)+$E$15)</f>
        <v>0</v>
      </c>
      <c r="E43" s="4">
        <f>E$33*(($A43-'Skill to Value'!$C$3)*(0-$E$15)/('Skill to Value'!$D$3-'Skill to Value'!$C$3)+$E$15)</f>
        <v>0</v>
      </c>
      <c r="F43" s="4">
        <f>F$33*(($A43-'Skill to Value'!$C$3)*(0-$E$15)/('Skill to Value'!$D$3-'Skill to Value'!$C$3)+$E$15)</f>
        <v>0</v>
      </c>
      <c r="G43" s="4">
        <f>G$33*(($A43-'Skill to Value'!$C$3)*(0-$E$15)/('Skill to Value'!$D$3-'Skill to Value'!$C$3)+$E$15)</f>
        <v>0</v>
      </c>
      <c r="H43" s="4">
        <f>H$33*(($A43-'Skill to Value'!$C$3)*(0-$E$15)/('Skill to Value'!$D$3-'Skill to Value'!$C$3)+$E$15)</f>
        <v>0</v>
      </c>
      <c r="I43" s="4">
        <f>I$33*(($A43-'Skill to Value'!$C$3)*(0-$E$15)/('Skill to Value'!$D$3-'Skill to Value'!$C$3)+$E$15)</f>
        <v>0</v>
      </c>
      <c r="J43" s="4">
        <f>J$33*(($A43-'Skill to Value'!$C$3)*(0-$E$15)/('Skill to Value'!$D$3-'Skill to Value'!$C$3)+$E$15)</f>
        <v>0</v>
      </c>
      <c r="K43" s="4">
        <f>K$33*(($A43-'Skill to Value'!$C$3)*(0-$E$15)/('Skill to Value'!$D$3-'Skill to Value'!$C$3)+$E$15)</f>
        <v>0</v>
      </c>
      <c r="L43" s="4">
        <f>L$33*(($A43-'Skill to Value'!$C$3)*(0-$E$15)/('Skill to Value'!$D$3-'Skill to Value'!$C$3)+$E$15)</f>
        <v>0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timingVar">
          <controlPr defaultSize="0" autoLine="0" linkedCell="D12" r:id="rId5">
            <anchor moveWithCells="1">
              <from>
                <xdr:col>20</xdr:col>
                <xdr:colOff>108857</xdr:colOff>
                <xdr:row>9</xdr:row>
                <xdr:rowOff>27214</xdr:rowOff>
              </from>
              <to>
                <xdr:col>23</xdr:col>
                <xdr:colOff>397329</xdr:colOff>
                <xdr:row>9</xdr:row>
                <xdr:rowOff>179614</xdr:rowOff>
              </to>
            </anchor>
          </controlPr>
        </control>
      </mc:Choice>
      <mc:Fallback>
        <control shapeId="1026" r:id="rId4" name="timingVar"/>
      </mc:Fallback>
    </mc:AlternateContent>
    <mc:AlternateContent xmlns:mc="http://schemas.openxmlformats.org/markup-compatibility/2006">
      <mc:Choice Requires="x14">
        <control shapeId="1027" r:id="rId6" name="SpikeSkill">
          <controlPr defaultSize="0" autoLine="0" linkedCell="D14" r:id="rId7">
            <anchor moveWithCells="1">
              <from>
                <xdr:col>20</xdr:col>
                <xdr:colOff>108857</xdr:colOff>
                <xdr:row>11</xdr:row>
                <xdr:rowOff>27214</xdr:rowOff>
              </from>
              <to>
                <xdr:col>23</xdr:col>
                <xdr:colOff>397329</xdr:colOff>
                <xdr:row>11</xdr:row>
                <xdr:rowOff>179614</xdr:rowOff>
              </to>
            </anchor>
          </controlPr>
        </control>
      </mc:Choice>
      <mc:Fallback>
        <control shapeId="1027" r:id="rId6" name="SpikeSkill"/>
      </mc:Fallback>
    </mc:AlternateContent>
    <mc:AlternateContent xmlns:mc="http://schemas.openxmlformats.org/markup-compatibility/2006">
      <mc:Choice Requires="x14">
        <control shapeId="1028" r:id="rId8" name="SpikeTimingWindow">
          <controlPr defaultSize="0" autoLine="0" linkedCell="D15" r:id="rId9">
            <anchor moveWithCells="1">
              <from>
                <xdr:col>20</xdr:col>
                <xdr:colOff>108857</xdr:colOff>
                <xdr:row>13</xdr:row>
                <xdr:rowOff>27214</xdr:rowOff>
              </from>
              <to>
                <xdr:col>23</xdr:col>
                <xdr:colOff>397329</xdr:colOff>
                <xdr:row>13</xdr:row>
                <xdr:rowOff>179614</xdr:rowOff>
              </to>
            </anchor>
          </controlPr>
        </control>
      </mc:Choice>
      <mc:Fallback>
        <control shapeId="1028" r:id="rId8" name="SpikeTimingWindow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to Value</vt:lpstr>
      <vt:lpstr>Spike Power</vt:lpstr>
      <vt:lpstr>Player</vt:lpstr>
      <vt:lpstr>SpikeTime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2025-10-04T05:32:32Z</dcterms:modified>
</cp:coreProperties>
</file>