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872d\Desktop\Personal Documents\Control Theory\3DR Solo Drone\"/>
    </mc:Choice>
  </mc:AlternateContent>
  <bookViews>
    <workbookView xWindow="0" yWindow="0" windowWidth="14370" windowHeight="7680" activeTab="1"/>
  </bookViews>
  <sheets>
    <sheet name="Sheet1" sheetId="1" r:id="rId1"/>
    <sheet name="Sheet3" sheetId="3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3" l="1"/>
  <c r="E14" i="3"/>
  <c r="E13" i="3"/>
  <c r="E12" i="3"/>
  <c r="E7" i="3"/>
  <c r="E8" i="3"/>
  <c r="E9" i="3"/>
  <c r="E10" i="3"/>
  <c r="E11" i="3"/>
  <c r="E6" i="3"/>
  <c r="K18" i="1" l="1"/>
  <c r="K17" i="1"/>
  <c r="K14" i="1"/>
  <c r="K16" i="1"/>
</calcChain>
</file>

<file path=xl/sharedStrings.xml><?xml version="1.0" encoding="utf-8"?>
<sst xmlns="http://schemas.openxmlformats.org/spreadsheetml/2006/main" count="277" uniqueCount="177">
  <si>
    <t>ICD</t>
  </si>
  <si>
    <t>Signal Name</t>
  </si>
  <si>
    <t>Signal Description</t>
  </si>
  <si>
    <t>Units</t>
  </si>
  <si>
    <t>Update Rate (Hz)</t>
  </si>
  <si>
    <t>update_beacon</t>
  </si>
  <si>
    <t>update_altitude</t>
  </si>
  <si>
    <t>compass_accumulate</t>
  </si>
  <si>
    <t>barometer_accumulate</t>
  </si>
  <si>
    <t>compass_cal_update</t>
  </si>
  <si>
    <t>accel_cal_update</t>
  </si>
  <si>
    <t>update_batt_compass</t>
  </si>
  <si>
    <t>update_GPS</t>
  </si>
  <si>
    <t>read_AHRS</t>
  </si>
  <si>
    <t>Perform IMU calculations and get attitude info</t>
  </si>
  <si>
    <t>x</t>
  </si>
  <si>
    <t>Fn Call</t>
  </si>
  <si>
    <t>Scheduled</t>
  </si>
  <si>
    <t>Read baro and rangefinder altitude at 10Hz</t>
  </si>
  <si>
    <t>NO, part of fast_loop</t>
  </si>
  <si>
    <t>Called at 50Hz</t>
  </si>
  <si>
    <t>read_inertia</t>
  </si>
  <si>
    <t>Inertial Nav</t>
  </si>
  <si>
    <t>motors_output</t>
  </si>
  <si>
    <t>Send outputs to the motors library</t>
  </si>
  <si>
    <t>No</t>
  </si>
  <si>
    <t>Try to accumulate a baro reading</t>
  </si>
  <si>
    <t>Read Battery and Compass</t>
  </si>
  <si>
    <t>If the compass is enabled, then try to accumulate a reading</t>
  </si>
  <si>
    <t>fast_loop</t>
  </si>
  <si>
    <t>Main Loop</t>
  </si>
  <si>
    <t>check_ekf_reset</t>
  </si>
  <si>
    <t>update_flight_mode</t>
  </si>
  <si>
    <t>Run the Attitude Controllers</t>
  </si>
  <si>
    <t>Check if ekf has reset target heading or position</t>
  </si>
  <si>
    <t>update home from EKF if necessary</t>
  </si>
  <si>
    <t>check if we've landed or crashed</t>
  </si>
  <si>
    <t>update_land_and_crash_detectors</t>
  </si>
  <si>
    <t>update_home_from_EKF</t>
  </si>
  <si>
    <t>Log_Sensor_Health</t>
  </si>
  <si>
    <t>Log Sensor Health</t>
  </si>
  <si>
    <t>read_barometer</t>
  </si>
  <si>
    <t>Return barometric altitude in centimeters</t>
  </si>
  <si>
    <t>read_rangefinder</t>
  </si>
  <si>
    <t>Return rangefinder altitude in centimeters</t>
  </si>
  <si>
    <t>Read intertia in from accelerometers (inertia.cpp)</t>
  </si>
  <si>
    <t>ArduPilot Libraries:</t>
  </si>
  <si>
    <t>Core Libraries</t>
  </si>
  <si>
    <t>AP_AHRS</t>
  </si>
  <si>
    <t>AP_Common</t>
  </si>
  <si>
    <t>AP_Math</t>
  </si>
  <si>
    <t>AC_PID</t>
  </si>
  <si>
    <t>AP_InertialNav</t>
  </si>
  <si>
    <t>AC_AttitudeControl</t>
  </si>
  <si>
    <t>AP_WPNAV</t>
  </si>
  <si>
    <t>AP_Motors</t>
  </si>
  <si>
    <t>RC_Channel</t>
  </si>
  <si>
    <t>Sensor Libraries</t>
  </si>
  <si>
    <t>AP_InertialSensor</t>
  </si>
  <si>
    <t>AP_RangeFinder</t>
  </si>
  <si>
    <t>AP_Baro</t>
  </si>
  <si>
    <t>AP_GPS</t>
  </si>
  <si>
    <t>AP_Compass</t>
  </si>
  <si>
    <t>AP_OpticalFlow</t>
  </si>
  <si>
    <t>Other Libraries</t>
  </si>
  <si>
    <t>AP_Mission</t>
  </si>
  <si>
    <t>AP_Mount/AP_Camera/AP_Relay</t>
  </si>
  <si>
    <t>AP_Buffer</t>
  </si>
  <si>
    <t>Core includes required by all libraries</t>
  </si>
  <si>
    <t>Math functions useful for vector manipulation</t>
  </si>
  <si>
    <t>PID Controller Library</t>
  </si>
  <si>
    <t>Inertial Nav Library for blending accelerometer inputs with GPS and Baro Data</t>
  </si>
  <si>
    <t>Waypoint Navigation Library</t>
  </si>
  <si>
    <t>Multicopter and Traditional Helicopter Motor Mixing</t>
  </si>
  <si>
    <t>Library to convert PWM I/O from APM_RC to internal units like angles</t>
  </si>
  <si>
    <t>AP_HAL/AP_HAL_AVR/AP_HAL_PX4</t>
  </si>
  <si>
    <t>Libraries to implement H/W Abstraction Layer</t>
  </si>
  <si>
    <t>Reads gyro and accelerometer data, perform calibration and provide data in standard units (deg/s, m/s) to main code and other libraries</t>
  </si>
  <si>
    <t>Sonar and IR distance sensor interfaced library</t>
  </si>
  <si>
    <t>barometer interface library</t>
  </si>
  <si>
    <t>gps interface library</t>
  </si>
  <si>
    <t>3-axis compass interface library</t>
  </si>
  <si>
    <t>optical flow sensor interface library</t>
  </si>
  <si>
    <t>camera mount control libarry, camera shutter control libraries</t>
  </si>
  <si>
    <t>stores/retrieves mission commands from eeprom</t>
  </si>
  <si>
    <t>a simple FIFO buffer for use with inertial nav</t>
  </si>
  <si>
    <t>Attitude Estimation using DCM or Extended Kalman Filter (EKF)</t>
  </si>
  <si>
    <t>http://ardupilot.org/dev/docs/learning-ardupilot-threading.html</t>
  </si>
  <si>
    <t>HMC5983 Magnetometer</t>
  </si>
  <si>
    <t>MS5611 Barometer</t>
  </si>
  <si>
    <t>L3GD20 Gyroscope</t>
  </si>
  <si>
    <t>3-axis Orientation Sensor, Measured in units of +/- g</t>
  </si>
  <si>
    <t>3-axis Motion Sensor, Measured in units of +/- dps</t>
  </si>
  <si>
    <r>
      <t xml:space="preserve">Altitude Sensor, Measured in units of +/- mbar and </t>
    </r>
    <r>
      <rPr>
        <sz val="10"/>
        <color theme="1"/>
        <rFont val="Calibri"/>
        <family val="2"/>
      </rPr>
      <t>°C</t>
    </r>
  </si>
  <si>
    <t>3-axis Motion Sensor, Measured in units of +/- °/sec (dps)</t>
  </si>
  <si>
    <t>Longitude &amp; Latitude Sensor, Measured in units of +/- m</t>
  </si>
  <si>
    <t>dps</t>
  </si>
  <si>
    <t>g</t>
  </si>
  <si>
    <t>gauss</t>
  </si>
  <si>
    <t>???</t>
  </si>
  <si>
    <t>m ???</t>
  </si>
  <si>
    <t>Sample Rate (Hz)</t>
  </si>
  <si>
    <t>Scale</t>
  </si>
  <si>
    <t>+/- 2000</t>
  </si>
  <si>
    <t>+/- 16</t>
  </si>
  <si>
    <t>800 (780)</t>
  </si>
  <si>
    <t>800 (768)</t>
  </si>
  <si>
    <t>Interface</t>
  </si>
  <si>
    <t>SPI</t>
  </si>
  <si>
    <t>uART</t>
  </si>
  <si>
    <t>100Hz total - 80 Hz (press), 20Hz (temp)</t>
  </si>
  <si>
    <t>mbar, degC</t>
  </si>
  <si>
    <t>Addt'l Notes</t>
  </si>
  <si>
    <t>Conversion to Altitude Difference is done in the AP_Baro Library</t>
  </si>
  <si>
    <t>Compass (Cardinal Direction), Measured in units of +/- gauss</t>
  </si>
  <si>
    <t>IMU1</t>
  </si>
  <si>
    <t>IMU2</t>
  </si>
  <si>
    <t>IMU3</t>
  </si>
  <si>
    <t>- MPU6000 Gyroscope</t>
  </si>
  <si>
    <t>- MPU6000 Accelerometer</t>
  </si>
  <si>
    <t>- LSM303D Accelerometer</t>
  </si>
  <si>
    <t>- LSM303D Magnetometer</t>
  </si>
  <si>
    <t>I2C</t>
  </si>
  <si>
    <t>10 - 1200 mbar / -40 - +85 degC</t>
  </si>
  <si>
    <t>348400 baud</t>
  </si>
  <si>
    <t>+/- 2</t>
  </si>
  <si>
    <t>+/- 2.5</t>
  </si>
  <si>
    <t>2-pole Butterworth Filter (20 Hz), used for rate controllers; EKF uses un-filtered data</t>
  </si>
  <si>
    <t>Pixhawk 2 Inputs (Sensors)</t>
  </si>
  <si>
    <t>N/A</t>
  </si>
  <si>
    <t>Motor 1 Command</t>
  </si>
  <si>
    <t>Motor 2 Command</t>
  </si>
  <si>
    <t>Motor 3 Command</t>
  </si>
  <si>
    <t>Motor 4 Command</t>
  </si>
  <si>
    <t>Pixhawk 2 Outputs (Commands)</t>
  </si>
  <si>
    <t>Pixhawk 2 Inputs (Controller)</t>
  </si>
  <si>
    <t>Controller Commands</t>
  </si>
  <si>
    <t>- ublox NEO-7N GNSS Module</t>
  </si>
  <si>
    <t>- HMC5983 Magnetometer</t>
  </si>
  <si>
    <t>Angle/Rate command is converted from a PWM value (read by hal.rcin) to a control_in value (Done by set_pwm() in RC_Channel.cpp)</t>
  </si>
  <si>
    <t>EKF Outputs</t>
  </si>
  <si>
    <t>https://dev.px4.io/tuning_the_ecl_ekf.html</t>
  </si>
  <si>
    <t>- Quaternion defining the rotation from North, East, Down local earth frame to X,Y,Z body frame</t>
  </si>
  <si>
    <t>- Velocity at the IMU (North, East, Down)</t>
  </si>
  <si>
    <t>m/s</t>
  </si>
  <si>
    <t>m</t>
  </si>
  <si>
    <t>- IMU Delta Angle Bias Estimates (X,Y,Z)</t>
  </si>
  <si>
    <t>- IMU Delta Velocity Bias Estimates (X,Y,Z)</t>
  </si>
  <si>
    <t>rad</t>
  </si>
  <si>
    <t>- Earth Magnetic Field Components (North, East, Down)</t>
  </si>
  <si>
    <t>- Vehicle Body Frame Magnetic Field Bias (X,Y,Z)</t>
  </si>
  <si>
    <t>- Wind Velocity (North, East)</t>
  </si>
  <si>
    <t>Pulse-width Modulated Command for Motor 2, +135deg</t>
  </si>
  <si>
    <t>V</t>
  </si>
  <si>
    <t>- Position at the IMU (North, East, Down), xN, xE, xD</t>
  </si>
  <si>
    <t xml:space="preserve">Electronic Speed Controllers (ESCs) take PWM command and converts it into 3-phase signals </t>
  </si>
  <si>
    <t>GPS Module</t>
  </si>
  <si>
    <t>Compass Module</t>
  </si>
  <si>
    <t>APM:Copter 3.3</t>
  </si>
  <si>
    <t>- Update Rate set by RC_FAST_SPEED Parameter (https://github.com/ArduPilot/ardupilot/blob/master/ArduCopter/Parameters.cpp#L513 and RC_FAST_SPEED is set in config.h)
- In APM:3.5, Scaled Angular Command is turned into a PWM value by the SRV_Channel.cpp using the calc_pwm() function</t>
  </si>
  <si>
    <t>- Pitch Angle, Pitch Rate (θ , q)</t>
  </si>
  <si>
    <t>- Roll Angle, Roll Rate (φ, p)</t>
  </si>
  <si>
    <t>deg</t>
  </si>
  <si>
    <t>0-100 (CW)</t>
  </si>
  <si>
    <t>0-100 (CCW)</t>
  </si>
  <si>
    <t>Pulse-width Modulated Command for Motor 1, -45deg</t>
  </si>
  <si>
    <t>Pulse-width Modulated Command for Motor 3, +45deg</t>
  </si>
  <si>
    <t>Pulse-width Modulated Command for Motor 4, -135deg</t>
  </si>
  <si>
    <t>- Throttle (Thrust)</t>
  </si>
  <si>
    <t>%</t>
  </si>
  <si>
    <t>0-100</t>
  </si>
  <si>
    <t>0-45</t>
  </si>
  <si>
    <t>- Yaw Rate (ψ, r)</t>
  </si>
  <si>
    <t>Longitude, Latitude, Altitude, Time Stamp -- Develop Euler Angles</t>
  </si>
  <si>
    <t>Kp</t>
  </si>
  <si>
    <t>Ti</t>
  </si>
  <si>
    <t>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</si>
</sst>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indent="3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9" fontId="1" fillId="0" borderId="8" xfId="0" applyNumberFormat="1" applyFont="1" applyBorder="1" applyAlignment="1">
      <alignment horizontal="left" indent="3"/>
    </xf>
    <xf numFmtId="0" fontId="1" fillId="0" borderId="9" xfId="0" applyFont="1" applyBorder="1"/>
    <xf numFmtId="49" fontId="1" fillId="0" borderId="8" xfId="0" applyNumberFormat="1" applyFont="1" applyBorder="1" applyAlignment="1">
      <alignment horizontal="left" indent="2"/>
    </xf>
    <xf numFmtId="49" fontId="1" fillId="0" borderId="8" xfId="0" applyNumberFormat="1" applyFont="1" applyBorder="1" applyAlignment="1">
      <alignment horizontal="left" indent="4"/>
    </xf>
    <xf numFmtId="49" fontId="1" fillId="0" borderId="10" xfId="0" applyNumberFormat="1" applyFont="1" applyBorder="1" applyAlignment="1">
      <alignment horizontal="left" indent="4"/>
    </xf>
    <xf numFmtId="0" fontId="1" fillId="0" borderId="11" xfId="0" applyFont="1" applyBorder="1"/>
    <xf numFmtId="0" fontId="1" fillId="0" borderId="11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" vertical="center"/>
    </xf>
    <xf numFmtId="49" fontId="1" fillId="0" borderId="11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0" borderId="12" xfId="0" applyFont="1" applyBorder="1"/>
    <xf numFmtId="0" fontId="1" fillId="3" borderId="6" xfId="0" applyFont="1" applyFill="1" applyBorder="1"/>
    <xf numFmtId="0" fontId="1" fillId="3" borderId="6" xfId="0" applyFont="1" applyFill="1" applyBorder="1" applyAlignment="1">
      <alignment horizontal="center" vertical="center"/>
    </xf>
    <xf numFmtId="49" fontId="1" fillId="3" borderId="6" xfId="0" applyNumberFormat="1" applyFont="1" applyFill="1" applyBorder="1" applyAlignment="1">
      <alignment horizontal="center" vertical="center"/>
    </xf>
    <xf numFmtId="0" fontId="1" fillId="3" borderId="7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1" fillId="3" borderId="9" xfId="0" applyFont="1" applyFill="1" applyBorder="1"/>
    <xf numFmtId="49" fontId="1" fillId="4" borderId="8" xfId="0" applyNumberFormat="1" applyFont="1" applyFill="1" applyBorder="1" applyAlignment="1">
      <alignment horizontal="left" indent="2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4" borderId="9" xfId="0" applyFont="1" applyFill="1" applyBorder="1"/>
    <xf numFmtId="0" fontId="1" fillId="4" borderId="1" xfId="0" applyFont="1" applyFill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3" fillId="0" borderId="4" xfId="0" applyFont="1" applyBorder="1"/>
    <xf numFmtId="0" fontId="1" fillId="0" borderId="9" xfId="0" applyFont="1" applyFill="1" applyBorder="1"/>
    <xf numFmtId="0" fontId="1" fillId="2" borderId="1" xfId="0" applyFont="1" applyFill="1" applyBorder="1" applyAlignment="1">
      <alignment horizontal="center" vertical="center"/>
    </xf>
    <xf numFmtId="49" fontId="3" fillId="3" borderId="5" xfId="0" applyNumberFormat="1" applyFont="1" applyFill="1" applyBorder="1"/>
    <xf numFmtId="49" fontId="3" fillId="3" borderId="8" xfId="0" applyNumberFormat="1" applyFont="1" applyFill="1" applyBorder="1"/>
    <xf numFmtId="0" fontId="1" fillId="0" borderId="0" xfId="0" applyFont="1" applyAlignment="1">
      <alignment horizontal="center"/>
    </xf>
    <xf numFmtId="49" fontId="1" fillId="0" borderId="13" xfId="0" applyNumberFormat="1" applyFont="1" applyBorder="1" applyAlignment="1">
      <alignment horizontal="left" vertical="top" wrapText="1"/>
    </xf>
    <xf numFmtId="49" fontId="1" fillId="0" borderId="14" xfId="0" applyNumberFormat="1" applyFont="1" applyBorder="1" applyAlignment="1">
      <alignment horizontal="left" vertical="top" wrapText="1"/>
    </xf>
    <xf numFmtId="49" fontId="1" fillId="0" borderId="15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topLeftCell="C1" zoomScale="115" zoomScaleNormal="115" workbookViewId="0">
      <selection activeCell="H4" sqref="H4:H7"/>
    </sheetView>
  </sheetViews>
  <sheetFormatPr defaultRowHeight="12.75" x14ac:dyDescent="0.2"/>
  <cols>
    <col min="1" max="1" width="5.7109375" style="1" customWidth="1"/>
    <col min="2" max="2" width="30.7109375" style="7" customWidth="1"/>
    <col min="3" max="3" width="50.7109375" style="1" customWidth="1"/>
    <col min="4" max="4" width="8" style="1" bestFit="1" customWidth="1"/>
    <col min="5" max="5" width="9.140625" style="3"/>
    <col min="6" max="6" width="26.140625" style="6" bestFit="1" customWidth="1"/>
    <col min="7" max="7" width="14.140625" style="3" bestFit="1" customWidth="1"/>
    <col min="8" max="8" width="14" style="3" bestFit="1" customWidth="1"/>
    <col min="9" max="9" width="107.85546875" style="1" bestFit="1" customWidth="1"/>
    <col min="10" max="16384" width="9.140625" style="1"/>
  </cols>
  <sheetData>
    <row r="1" spans="2:11" ht="13.5" thickBot="1" x14ac:dyDescent="0.25">
      <c r="B1" s="51" t="s">
        <v>0</v>
      </c>
      <c r="C1" s="51"/>
      <c r="D1" s="51"/>
      <c r="E1" s="51"/>
      <c r="F1" s="51"/>
      <c r="G1" s="51"/>
      <c r="H1" s="51"/>
      <c r="I1" s="51"/>
    </row>
    <row r="2" spans="2:11" ht="13.5" thickBot="1" x14ac:dyDescent="0.25">
      <c r="B2" s="42" t="s">
        <v>1</v>
      </c>
      <c r="C2" s="43" t="s">
        <v>2</v>
      </c>
      <c r="D2" s="43" t="s">
        <v>107</v>
      </c>
      <c r="E2" s="44" t="s">
        <v>3</v>
      </c>
      <c r="F2" s="45" t="s">
        <v>102</v>
      </c>
      <c r="G2" s="44" t="s">
        <v>101</v>
      </c>
      <c r="H2" s="44" t="s">
        <v>4</v>
      </c>
      <c r="I2" s="46" t="s">
        <v>112</v>
      </c>
    </row>
    <row r="3" spans="2:11" x14ac:dyDescent="0.2">
      <c r="B3" s="49" t="s">
        <v>134</v>
      </c>
      <c r="C3" s="28"/>
      <c r="D3" s="28"/>
      <c r="E3" s="29"/>
      <c r="F3" s="30"/>
      <c r="G3" s="29"/>
      <c r="H3" s="29"/>
      <c r="I3" s="31" t="s">
        <v>155</v>
      </c>
    </row>
    <row r="4" spans="2:11" ht="12.75" customHeight="1" x14ac:dyDescent="0.2">
      <c r="B4" s="17" t="s">
        <v>130</v>
      </c>
      <c r="C4" s="11" t="s">
        <v>165</v>
      </c>
      <c r="D4" s="10" t="s">
        <v>122</v>
      </c>
      <c r="E4" s="10" t="s">
        <v>153</v>
      </c>
      <c r="F4" s="14" t="s">
        <v>164</v>
      </c>
      <c r="G4" s="9" t="s">
        <v>129</v>
      </c>
      <c r="H4" s="9">
        <v>490</v>
      </c>
      <c r="I4" s="52" t="s">
        <v>159</v>
      </c>
    </row>
    <row r="5" spans="2:11" ht="12.75" customHeight="1" x14ac:dyDescent="0.2">
      <c r="B5" s="17" t="s">
        <v>131</v>
      </c>
      <c r="C5" s="11" t="s">
        <v>152</v>
      </c>
      <c r="D5" s="10" t="s">
        <v>122</v>
      </c>
      <c r="E5" s="10" t="s">
        <v>153</v>
      </c>
      <c r="F5" s="14" t="s">
        <v>164</v>
      </c>
      <c r="G5" s="9" t="s">
        <v>129</v>
      </c>
      <c r="H5" s="9">
        <v>490</v>
      </c>
      <c r="I5" s="53"/>
    </row>
    <row r="6" spans="2:11" x14ac:dyDescent="0.2">
      <c r="B6" s="17" t="s">
        <v>132</v>
      </c>
      <c r="C6" s="11" t="s">
        <v>166</v>
      </c>
      <c r="D6" s="10" t="s">
        <v>122</v>
      </c>
      <c r="E6" s="10" t="s">
        <v>153</v>
      </c>
      <c r="F6" s="14" t="s">
        <v>163</v>
      </c>
      <c r="G6" s="9" t="s">
        <v>129</v>
      </c>
      <c r="H6" s="9">
        <v>490</v>
      </c>
      <c r="I6" s="53"/>
    </row>
    <row r="7" spans="2:11" x14ac:dyDescent="0.2">
      <c r="B7" s="17" t="s">
        <v>133</v>
      </c>
      <c r="C7" s="11" t="s">
        <v>167</v>
      </c>
      <c r="D7" s="10" t="s">
        <v>122</v>
      </c>
      <c r="E7" s="10" t="s">
        <v>153</v>
      </c>
      <c r="F7" s="14" t="s">
        <v>163</v>
      </c>
      <c r="G7" s="9" t="s">
        <v>129</v>
      </c>
      <c r="H7" s="9">
        <v>490</v>
      </c>
      <c r="I7" s="54"/>
    </row>
    <row r="8" spans="2:11" x14ac:dyDescent="0.2">
      <c r="B8" s="50" t="s">
        <v>135</v>
      </c>
      <c r="C8" s="32"/>
      <c r="D8" s="32"/>
      <c r="E8" s="33"/>
      <c r="F8" s="34"/>
      <c r="G8" s="33"/>
      <c r="H8" s="33"/>
      <c r="I8" s="35"/>
    </row>
    <row r="9" spans="2:11" x14ac:dyDescent="0.2">
      <c r="B9" s="36" t="s">
        <v>136</v>
      </c>
      <c r="C9" s="37"/>
      <c r="D9" s="37"/>
      <c r="E9" s="38"/>
      <c r="F9" s="39"/>
      <c r="G9" s="38"/>
      <c r="H9" s="38"/>
      <c r="I9" s="40" t="s">
        <v>139</v>
      </c>
    </row>
    <row r="10" spans="2:11" x14ac:dyDescent="0.2">
      <c r="B10" s="20" t="s">
        <v>161</v>
      </c>
      <c r="C10" s="11"/>
      <c r="D10" s="8" t="s">
        <v>108</v>
      </c>
      <c r="E10" s="14" t="s">
        <v>162</v>
      </c>
      <c r="F10" s="16" t="s">
        <v>171</v>
      </c>
      <c r="G10" s="9" t="s">
        <v>129</v>
      </c>
      <c r="H10" s="48">
        <v>100</v>
      </c>
      <c r="I10" s="18"/>
    </row>
    <row r="11" spans="2:11" x14ac:dyDescent="0.2">
      <c r="B11" s="20" t="s">
        <v>160</v>
      </c>
      <c r="C11" s="11"/>
      <c r="D11" s="8" t="s">
        <v>108</v>
      </c>
      <c r="E11" s="14" t="s">
        <v>162</v>
      </c>
      <c r="F11" s="16" t="s">
        <v>171</v>
      </c>
      <c r="G11" s="9" t="s">
        <v>129</v>
      </c>
      <c r="H11" s="48">
        <v>100</v>
      </c>
      <c r="I11" s="18"/>
    </row>
    <row r="12" spans="2:11" x14ac:dyDescent="0.2">
      <c r="B12" s="20" t="s">
        <v>172</v>
      </c>
      <c r="C12" s="11"/>
      <c r="D12" s="12" t="s">
        <v>108</v>
      </c>
      <c r="E12" s="14" t="s">
        <v>162</v>
      </c>
      <c r="F12" s="16" t="s">
        <v>99</v>
      </c>
      <c r="G12" s="9" t="s">
        <v>129</v>
      </c>
      <c r="H12" s="48">
        <v>100</v>
      </c>
      <c r="I12" s="18"/>
    </row>
    <row r="13" spans="2:11" x14ac:dyDescent="0.2">
      <c r="B13" s="20" t="s">
        <v>168</v>
      </c>
      <c r="C13" s="11"/>
      <c r="D13" s="8" t="s">
        <v>108</v>
      </c>
      <c r="E13" s="14" t="s">
        <v>169</v>
      </c>
      <c r="F13" s="16" t="s">
        <v>170</v>
      </c>
      <c r="G13" s="9" t="s">
        <v>129</v>
      </c>
      <c r="H13" s="48">
        <v>100</v>
      </c>
      <c r="I13" s="18"/>
    </row>
    <row r="14" spans="2:11" x14ac:dyDescent="0.2">
      <c r="B14" s="50" t="s">
        <v>128</v>
      </c>
      <c r="C14" s="32"/>
      <c r="D14" s="32"/>
      <c r="E14" s="33"/>
      <c r="F14" s="34"/>
      <c r="G14" s="33"/>
      <c r="H14" s="33"/>
      <c r="I14" s="35"/>
      <c r="K14" s="1">
        <f>(2*PI()*400/6.308)/(2*PI())</f>
        <v>63.411540900443882</v>
      </c>
    </row>
    <row r="15" spans="2:11" x14ac:dyDescent="0.2">
      <c r="B15" s="36" t="s">
        <v>115</v>
      </c>
      <c r="C15" s="37"/>
      <c r="D15" s="37"/>
      <c r="E15" s="38"/>
      <c r="F15" s="39"/>
      <c r="G15" s="38"/>
      <c r="H15" s="38"/>
      <c r="I15" s="40"/>
    </row>
    <row r="16" spans="2:11" x14ac:dyDescent="0.2">
      <c r="B16" s="20" t="s">
        <v>118</v>
      </c>
      <c r="C16" s="11" t="s">
        <v>94</v>
      </c>
      <c r="D16" s="8" t="s">
        <v>108</v>
      </c>
      <c r="E16" s="9" t="s">
        <v>96</v>
      </c>
      <c r="F16" s="10" t="s">
        <v>103</v>
      </c>
      <c r="G16" s="9">
        <v>1000</v>
      </c>
      <c r="H16" s="9">
        <v>400</v>
      </c>
      <c r="I16" s="47" t="s">
        <v>127</v>
      </c>
      <c r="K16" s="1">
        <f>SQRT(2)/(20*2*PI())</f>
        <v>1.1253953951963828E-2</v>
      </c>
    </row>
    <row r="17" spans="2:11" x14ac:dyDescent="0.2">
      <c r="B17" s="20" t="s">
        <v>119</v>
      </c>
      <c r="C17" s="11" t="s">
        <v>91</v>
      </c>
      <c r="D17" s="8" t="s">
        <v>108</v>
      </c>
      <c r="E17" s="9" t="s">
        <v>97</v>
      </c>
      <c r="F17" s="10" t="s">
        <v>104</v>
      </c>
      <c r="G17" s="9">
        <v>1000</v>
      </c>
      <c r="H17" s="9">
        <v>400</v>
      </c>
      <c r="I17" s="47" t="s">
        <v>127</v>
      </c>
      <c r="K17" s="1">
        <f>SQRT(2)/(K14*2*PI())</f>
        <v>3.5494970764493911E-3</v>
      </c>
    </row>
    <row r="18" spans="2:11" x14ac:dyDescent="0.2">
      <c r="B18" s="19" t="s">
        <v>88</v>
      </c>
      <c r="C18" s="11" t="s">
        <v>114</v>
      </c>
      <c r="D18" s="12" t="s">
        <v>108</v>
      </c>
      <c r="E18" s="13" t="s">
        <v>98</v>
      </c>
      <c r="F18" s="14" t="s">
        <v>126</v>
      </c>
      <c r="G18" s="15">
        <v>75</v>
      </c>
      <c r="H18" s="15">
        <v>75</v>
      </c>
      <c r="I18" s="18"/>
      <c r="K18" s="1">
        <f>K16-K17</f>
        <v>7.7044568755144371E-3</v>
      </c>
    </row>
    <row r="19" spans="2:11" x14ac:dyDescent="0.2">
      <c r="B19" s="19" t="s">
        <v>89</v>
      </c>
      <c r="C19" s="11" t="s">
        <v>93</v>
      </c>
      <c r="D19" s="8" t="s">
        <v>108</v>
      </c>
      <c r="E19" s="9" t="s">
        <v>111</v>
      </c>
      <c r="F19" s="14" t="s">
        <v>123</v>
      </c>
      <c r="G19" s="9" t="s">
        <v>110</v>
      </c>
      <c r="H19" s="9" t="s">
        <v>110</v>
      </c>
      <c r="I19" s="18" t="s">
        <v>113</v>
      </c>
    </row>
    <row r="20" spans="2:11" x14ac:dyDescent="0.2">
      <c r="B20" s="36" t="s">
        <v>116</v>
      </c>
      <c r="C20" s="37"/>
      <c r="D20" s="41"/>
      <c r="E20" s="38"/>
      <c r="F20" s="39"/>
      <c r="G20" s="38"/>
      <c r="H20" s="38"/>
      <c r="I20" s="40"/>
    </row>
    <row r="21" spans="2:11" x14ac:dyDescent="0.2">
      <c r="B21" s="20" t="s">
        <v>118</v>
      </c>
      <c r="C21" s="11" t="s">
        <v>92</v>
      </c>
      <c r="D21" s="8" t="s">
        <v>108</v>
      </c>
      <c r="E21" s="9" t="s">
        <v>96</v>
      </c>
      <c r="F21" s="10" t="s">
        <v>103</v>
      </c>
      <c r="G21" s="9">
        <v>1000</v>
      </c>
      <c r="H21" s="9">
        <v>400</v>
      </c>
      <c r="I21" s="47" t="s">
        <v>127</v>
      </c>
    </row>
    <row r="22" spans="2:11" x14ac:dyDescent="0.2">
      <c r="B22" s="20" t="s">
        <v>119</v>
      </c>
      <c r="C22" s="11" t="s">
        <v>91</v>
      </c>
      <c r="D22" s="8" t="s">
        <v>108</v>
      </c>
      <c r="E22" s="9" t="s">
        <v>97</v>
      </c>
      <c r="F22" s="10" t="s">
        <v>104</v>
      </c>
      <c r="G22" s="9">
        <v>1000</v>
      </c>
      <c r="H22" s="9">
        <v>400</v>
      </c>
      <c r="I22" s="47" t="s">
        <v>127</v>
      </c>
    </row>
    <row r="23" spans="2:11" x14ac:dyDescent="0.2">
      <c r="B23" s="36" t="s">
        <v>117</v>
      </c>
      <c r="C23" s="37"/>
      <c r="D23" s="41"/>
      <c r="E23" s="38"/>
      <c r="F23" s="39"/>
      <c r="G23" s="38"/>
      <c r="H23" s="38"/>
      <c r="I23" s="40"/>
    </row>
    <row r="24" spans="2:11" x14ac:dyDescent="0.2">
      <c r="B24" s="20" t="s">
        <v>120</v>
      </c>
      <c r="C24" s="11" t="s">
        <v>91</v>
      </c>
      <c r="D24" s="8" t="s">
        <v>108</v>
      </c>
      <c r="E24" s="9" t="s">
        <v>97</v>
      </c>
      <c r="F24" s="10" t="s">
        <v>104</v>
      </c>
      <c r="G24" s="9" t="s">
        <v>105</v>
      </c>
      <c r="H24" s="9">
        <v>400</v>
      </c>
      <c r="I24" s="47" t="s">
        <v>127</v>
      </c>
    </row>
    <row r="25" spans="2:11" x14ac:dyDescent="0.2">
      <c r="B25" s="20" t="s">
        <v>121</v>
      </c>
      <c r="C25" s="11" t="s">
        <v>114</v>
      </c>
      <c r="D25" s="8" t="s">
        <v>108</v>
      </c>
      <c r="E25" s="9" t="s">
        <v>98</v>
      </c>
      <c r="F25" s="14" t="s">
        <v>125</v>
      </c>
      <c r="G25" s="15">
        <v>100</v>
      </c>
      <c r="H25" s="15">
        <v>100</v>
      </c>
      <c r="I25" s="18"/>
    </row>
    <row r="26" spans="2:11" x14ac:dyDescent="0.2">
      <c r="B26" s="19" t="s">
        <v>90</v>
      </c>
      <c r="C26" s="11" t="s">
        <v>92</v>
      </c>
      <c r="D26" s="8" t="s">
        <v>108</v>
      </c>
      <c r="E26" s="9" t="s">
        <v>96</v>
      </c>
      <c r="F26" s="10" t="s">
        <v>103</v>
      </c>
      <c r="G26" s="9" t="s">
        <v>106</v>
      </c>
      <c r="H26" s="9">
        <v>400</v>
      </c>
      <c r="I26" s="47" t="s">
        <v>127</v>
      </c>
    </row>
    <row r="27" spans="2:11" x14ac:dyDescent="0.2">
      <c r="B27" s="19" t="s">
        <v>89</v>
      </c>
      <c r="C27" s="11" t="s">
        <v>93</v>
      </c>
      <c r="D27" s="8" t="s">
        <v>108</v>
      </c>
      <c r="E27" s="9" t="s">
        <v>111</v>
      </c>
      <c r="F27" s="14" t="s">
        <v>123</v>
      </c>
      <c r="G27" s="9" t="s">
        <v>110</v>
      </c>
      <c r="H27" s="9" t="s">
        <v>110</v>
      </c>
      <c r="I27" s="18" t="s">
        <v>113</v>
      </c>
    </row>
    <row r="28" spans="2:11" x14ac:dyDescent="0.2">
      <c r="B28" s="36" t="s">
        <v>156</v>
      </c>
      <c r="C28" s="37"/>
      <c r="D28" s="41"/>
      <c r="E28" s="38"/>
      <c r="F28" s="39"/>
      <c r="G28" s="38"/>
      <c r="H28" s="38"/>
      <c r="I28" s="40"/>
    </row>
    <row r="29" spans="2:11" x14ac:dyDescent="0.2">
      <c r="B29" s="20" t="s">
        <v>137</v>
      </c>
      <c r="C29" s="11" t="s">
        <v>95</v>
      </c>
      <c r="D29" s="8" t="s">
        <v>109</v>
      </c>
      <c r="E29" s="16" t="s">
        <v>100</v>
      </c>
      <c r="F29" s="16" t="s">
        <v>99</v>
      </c>
      <c r="G29" s="16" t="s">
        <v>124</v>
      </c>
      <c r="H29" s="16" t="s">
        <v>99</v>
      </c>
      <c r="I29" s="18" t="s">
        <v>173</v>
      </c>
    </row>
    <row r="30" spans="2:11" x14ac:dyDescent="0.2">
      <c r="B30" s="36" t="s">
        <v>157</v>
      </c>
      <c r="C30" s="37"/>
      <c r="D30" s="41"/>
      <c r="E30" s="38"/>
      <c r="F30" s="39"/>
      <c r="G30" s="38"/>
      <c r="H30" s="38"/>
      <c r="I30" s="40"/>
    </row>
    <row r="31" spans="2:11" ht="13.5" thickBot="1" x14ac:dyDescent="0.25">
      <c r="B31" s="21" t="s">
        <v>138</v>
      </c>
      <c r="C31" s="22" t="s">
        <v>114</v>
      </c>
      <c r="D31" s="23" t="s">
        <v>122</v>
      </c>
      <c r="E31" s="24" t="s">
        <v>98</v>
      </c>
      <c r="F31" s="25" t="s">
        <v>126</v>
      </c>
      <c r="G31" s="26">
        <v>75</v>
      </c>
      <c r="H31" s="26">
        <v>75</v>
      </c>
      <c r="I31" s="27"/>
    </row>
  </sheetData>
  <mergeCells count="2">
    <mergeCell ref="B1:I1"/>
    <mergeCell ref="I4:I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E15"/>
  <sheetViews>
    <sheetView tabSelected="1" workbookViewId="0">
      <selection activeCell="D15" sqref="D15"/>
    </sheetView>
  </sheetViews>
  <sheetFormatPr defaultRowHeight="15" x14ac:dyDescent="0.25"/>
  <sheetData>
    <row r="5" spans="4:5" x14ac:dyDescent="0.25">
      <c r="D5">
        <v>2.25</v>
      </c>
    </row>
    <row r="6" spans="4:5" x14ac:dyDescent="0.25">
      <c r="D6">
        <v>4.2</v>
      </c>
      <c r="E6">
        <f>D6-D5</f>
        <v>1.9500000000000002</v>
      </c>
    </row>
    <row r="7" spans="4:5" x14ac:dyDescent="0.25">
      <c r="D7">
        <v>6.1</v>
      </c>
      <c r="E7">
        <f t="shared" ref="E7:E11" si="0">D7-D6</f>
        <v>1.8999999999999995</v>
      </c>
    </row>
    <row r="8" spans="4:5" x14ac:dyDescent="0.25">
      <c r="D8">
        <v>8.0500000000000007</v>
      </c>
      <c r="E8">
        <f t="shared" si="0"/>
        <v>1.9500000000000011</v>
      </c>
    </row>
    <row r="9" spans="4:5" x14ac:dyDescent="0.25">
      <c r="D9">
        <v>10</v>
      </c>
      <c r="E9">
        <f t="shared" si="0"/>
        <v>1.9499999999999993</v>
      </c>
    </row>
    <row r="10" spans="4:5" x14ac:dyDescent="0.25">
      <c r="D10">
        <v>11.9</v>
      </c>
      <c r="E10">
        <f t="shared" si="0"/>
        <v>1.9000000000000004</v>
      </c>
    </row>
    <row r="11" spans="4:5" x14ac:dyDescent="0.25">
      <c r="D11">
        <v>13.8</v>
      </c>
      <c r="E11">
        <f t="shared" si="0"/>
        <v>1.9000000000000004</v>
      </c>
    </row>
    <row r="12" spans="4:5" x14ac:dyDescent="0.25">
      <c r="E12">
        <f>AVERAGE(E6:E11)</f>
        <v>1.925</v>
      </c>
    </row>
    <row r="13" spans="4:5" x14ac:dyDescent="0.25">
      <c r="D13" t="s">
        <v>175</v>
      </c>
      <c r="E13">
        <f>E12*0.5</f>
        <v>0.96250000000000002</v>
      </c>
    </row>
    <row r="14" spans="4:5" x14ac:dyDescent="0.25">
      <c r="D14" t="s">
        <v>176</v>
      </c>
      <c r="E14">
        <f>E12*0.125</f>
        <v>0.24062500000000001</v>
      </c>
    </row>
    <row r="15" spans="4:5" x14ac:dyDescent="0.25">
      <c r="D15" t="s">
        <v>174</v>
      </c>
      <c r="E15">
        <f>0.6*2.493</f>
        <v>1.4957999999999998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4"/>
  <sheetViews>
    <sheetView topLeftCell="A37" workbookViewId="0">
      <selection activeCell="B2" sqref="B2"/>
    </sheetView>
  </sheetViews>
  <sheetFormatPr defaultRowHeight="12.75" x14ac:dyDescent="0.2"/>
  <cols>
    <col min="1" max="1" width="9.140625" style="1"/>
    <col min="2" max="2" width="32.7109375" style="1" bestFit="1" customWidth="1"/>
    <col min="3" max="3" width="48.5703125" style="1" bestFit="1" customWidth="1"/>
    <col min="4" max="4" width="17.7109375" style="1" bestFit="1" customWidth="1"/>
    <col min="5" max="5" width="9.140625" style="1"/>
    <col min="6" max="6" width="14" style="1" bestFit="1" customWidth="1"/>
    <col min="7" max="16384" width="9.140625" style="1"/>
  </cols>
  <sheetData>
    <row r="1" spans="2:6" x14ac:dyDescent="0.2">
      <c r="B1" s="1" t="s">
        <v>158</v>
      </c>
    </row>
    <row r="2" spans="2:6" x14ac:dyDescent="0.2">
      <c r="C2" s="3"/>
      <c r="D2" s="3" t="s">
        <v>17</v>
      </c>
      <c r="E2" s="3" t="s">
        <v>16</v>
      </c>
      <c r="F2" s="1" t="s">
        <v>4</v>
      </c>
    </row>
    <row r="3" spans="2:6" x14ac:dyDescent="0.2">
      <c r="B3" s="1" t="s">
        <v>11</v>
      </c>
      <c r="C3" s="4" t="s">
        <v>27</v>
      </c>
      <c r="D3" s="3" t="s">
        <v>15</v>
      </c>
      <c r="E3" s="3" t="s">
        <v>15</v>
      </c>
      <c r="F3" s="2">
        <v>10</v>
      </c>
    </row>
    <row r="4" spans="2:6" x14ac:dyDescent="0.2">
      <c r="B4" s="1" t="s">
        <v>5</v>
      </c>
      <c r="C4" s="4"/>
      <c r="D4" s="3" t="s">
        <v>15</v>
      </c>
      <c r="E4" s="3" t="s">
        <v>25</v>
      </c>
      <c r="F4" s="2">
        <v>400</v>
      </c>
    </row>
    <row r="5" spans="2:6" x14ac:dyDescent="0.2">
      <c r="B5" s="1" t="s">
        <v>6</v>
      </c>
      <c r="C5" s="4" t="s">
        <v>18</v>
      </c>
      <c r="D5" s="3" t="s">
        <v>15</v>
      </c>
      <c r="E5" s="3" t="s">
        <v>15</v>
      </c>
      <c r="F5" s="2">
        <v>10</v>
      </c>
    </row>
    <row r="6" spans="2:6" x14ac:dyDescent="0.2">
      <c r="B6" s="1" t="s">
        <v>7</v>
      </c>
      <c r="C6" s="4" t="s">
        <v>28</v>
      </c>
      <c r="D6" s="3" t="s">
        <v>15</v>
      </c>
      <c r="E6" s="3" t="s">
        <v>15</v>
      </c>
      <c r="F6" s="2">
        <v>100</v>
      </c>
    </row>
    <row r="7" spans="2:6" x14ac:dyDescent="0.2">
      <c r="B7" s="1" t="s">
        <v>8</v>
      </c>
      <c r="C7" s="4" t="s">
        <v>26</v>
      </c>
      <c r="D7" s="3" t="s">
        <v>15</v>
      </c>
      <c r="E7" s="3" t="s">
        <v>15</v>
      </c>
      <c r="F7" s="2">
        <v>50</v>
      </c>
    </row>
    <row r="8" spans="2:6" x14ac:dyDescent="0.2">
      <c r="B8" s="1" t="s">
        <v>9</v>
      </c>
      <c r="C8" s="4"/>
      <c r="D8" s="3" t="s">
        <v>15</v>
      </c>
      <c r="E8" s="3" t="s">
        <v>25</v>
      </c>
      <c r="F8" s="2">
        <v>100</v>
      </c>
    </row>
    <row r="9" spans="2:6" x14ac:dyDescent="0.2">
      <c r="B9" s="1" t="s">
        <v>10</v>
      </c>
      <c r="C9" s="4"/>
      <c r="D9" s="3" t="s">
        <v>15</v>
      </c>
      <c r="E9" s="3" t="s">
        <v>25</v>
      </c>
      <c r="F9" s="2">
        <v>10</v>
      </c>
    </row>
    <row r="10" spans="2:6" x14ac:dyDescent="0.2">
      <c r="B10" s="1" t="s">
        <v>12</v>
      </c>
      <c r="C10" s="4" t="s">
        <v>20</v>
      </c>
      <c r="D10" s="3" t="s">
        <v>15</v>
      </c>
      <c r="E10" s="3" t="s">
        <v>15</v>
      </c>
      <c r="F10" s="2">
        <v>50</v>
      </c>
    </row>
    <row r="11" spans="2:6" x14ac:dyDescent="0.2">
      <c r="B11" s="1" t="s">
        <v>29</v>
      </c>
      <c r="C11" s="4" t="s">
        <v>30</v>
      </c>
      <c r="D11" s="3"/>
      <c r="F11" s="2">
        <v>400</v>
      </c>
    </row>
    <row r="12" spans="2:6" x14ac:dyDescent="0.2">
      <c r="B12" s="5" t="s">
        <v>13</v>
      </c>
      <c r="C12" s="4" t="s">
        <v>14</v>
      </c>
      <c r="D12" s="3" t="s">
        <v>19</v>
      </c>
      <c r="E12" s="3" t="s">
        <v>15</v>
      </c>
      <c r="F12" s="2">
        <v>400</v>
      </c>
    </row>
    <row r="13" spans="2:6" x14ac:dyDescent="0.2">
      <c r="B13" s="5" t="s">
        <v>23</v>
      </c>
      <c r="C13" s="4" t="s">
        <v>24</v>
      </c>
      <c r="D13" s="3" t="s">
        <v>19</v>
      </c>
      <c r="E13" s="2" t="s">
        <v>15</v>
      </c>
      <c r="F13" s="2">
        <v>400</v>
      </c>
    </row>
    <row r="14" spans="2:6" x14ac:dyDescent="0.2">
      <c r="B14" s="5" t="s">
        <v>21</v>
      </c>
      <c r="C14" s="4" t="s">
        <v>22</v>
      </c>
      <c r="D14" s="3" t="s">
        <v>19</v>
      </c>
      <c r="E14" s="3" t="s">
        <v>15</v>
      </c>
      <c r="F14" s="2">
        <v>400</v>
      </c>
    </row>
    <row r="15" spans="2:6" x14ac:dyDescent="0.2">
      <c r="B15" s="5" t="s">
        <v>31</v>
      </c>
      <c r="C15" s="4" t="s">
        <v>34</v>
      </c>
      <c r="D15" s="3" t="s">
        <v>19</v>
      </c>
      <c r="E15" s="3" t="s">
        <v>15</v>
      </c>
      <c r="F15" s="2">
        <v>400</v>
      </c>
    </row>
    <row r="16" spans="2:6" x14ac:dyDescent="0.2">
      <c r="B16" s="5" t="s">
        <v>32</v>
      </c>
      <c r="C16" s="4" t="s">
        <v>33</v>
      </c>
      <c r="D16" s="3" t="s">
        <v>19</v>
      </c>
      <c r="E16" s="3" t="s">
        <v>15</v>
      </c>
      <c r="F16" s="2">
        <v>400</v>
      </c>
    </row>
    <row r="17" spans="2:6" x14ac:dyDescent="0.2">
      <c r="B17" s="5" t="s">
        <v>38</v>
      </c>
      <c r="C17" s="4" t="s">
        <v>35</v>
      </c>
      <c r="D17" s="3" t="s">
        <v>19</v>
      </c>
      <c r="E17" s="3" t="s">
        <v>15</v>
      </c>
      <c r="F17" s="2">
        <v>400</v>
      </c>
    </row>
    <row r="18" spans="2:6" x14ac:dyDescent="0.2">
      <c r="B18" s="5" t="s">
        <v>37</v>
      </c>
      <c r="C18" s="4" t="s">
        <v>36</v>
      </c>
      <c r="D18" s="3" t="s">
        <v>19</v>
      </c>
      <c r="E18" s="3" t="s">
        <v>15</v>
      </c>
      <c r="F18" s="2">
        <v>400</v>
      </c>
    </row>
    <row r="19" spans="2:6" x14ac:dyDescent="0.2">
      <c r="B19" s="5" t="s">
        <v>39</v>
      </c>
      <c r="C19" s="4" t="s">
        <v>40</v>
      </c>
      <c r="D19" s="3" t="s">
        <v>19</v>
      </c>
      <c r="E19" s="3" t="s">
        <v>15</v>
      </c>
      <c r="F19" s="2">
        <v>400</v>
      </c>
    </row>
    <row r="23" spans="2:6" x14ac:dyDescent="0.2">
      <c r="B23" s="1" t="s">
        <v>41</v>
      </c>
      <c r="C23" s="1" t="s">
        <v>42</v>
      </c>
    </row>
    <row r="24" spans="2:6" x14ac:dyDescent="0.2">
      <c r="B24" s="1" t="s">
        <v>43</v>
      </c>
      <c r="C24" s="1" t="s">
        <v>44</v>
      </c>
    </row>
    <row r="25" spans="2:6" x14ac:dyDescent="0.2">
      <c r="B25" s="1" t="s">
        <v>21</v>
      </c>
      <c r="C25" s="1" t="s">
        <v>45</v>
      </c>
    </row>
    <row r="28" spans="2:6" x14ac:dyDescent="0.2">
      <c r="B28" s="1" t="s">
        <v>46</v>
      </c>
    </row>
    <row r="29" spans="2:6" x14ac:dyDescent="0.2">
      <c r="B29" s="1" t="s">
        <v>47</v>
      </c>
    </row>
    <row r="30" spans="2:6" x14ac:dyDescent="0.2">
      <c r="B30" s="1" t="s">
        <v>48</v>
      </c>
      <c r="C30" s="1" t="s">
        <v>86</v>
      </c>
    </row>
    <row r="31" spans="2:6" x14ac:dyDescent="0.2">
      <c r="B31" s="1" t="s">
        <v>49</v>
      </c>
      <c r="C31" s="1" t="s">
        <v>68</v>
      </c>
    </row>
    <row r="32" spans="2:6" x14ac:dyDescent="0.2">
      <c r="B32" s="1" t="s">
        <v>50</v>
      </c>
      <c r="C32" s="1" t="s">
        <v>69</v>
      </c>
    </row>
    <row r="33" spans="2:3" x14ac:dyDescent="0.2">
      <c r="B33" s="1" t="s">
        <v>51</v>
      </c>
      <c r="C33" s="1" t="s">
        <v>70</v>
      </c>
    </row>
    <row r="34" spans="2:3" x14ac:dyDescent="0.2">
      <c r="B34" s="1" t="s">
        <v>52</v>
      </c>
      <c r="C34" s="1" t="s">
        <v>71</v>
      </c>
    </row>
    <row r="35" spans="2:3" x14ac:dyDescent="0.2">
      <c r="B35" s="1" t="s">
        <v>53</v>
      </c>
    </row>
    <row r="36" spans="2:3" x14ac:dyDescent="0.2">
      <c r="B36" s="1" t="s">
        <v>54</v>
      </c>
      <c r="C36" s="1" t="s">
        <v>72</v>
      </c>
    </row>
    <row r="37" spans="2:3" x14ac:dyDescent="0.2">
      <c r="B37" s="1" t="s">
        <v>55</v>
      </c>
      <c r="C37" s="1" t="s">
        <v>73</v>
      </c>
    </row>
    <row r="38" spans="2:3" x14ac:dyDescent="0.2">
      <c r="B38" s="1" t="s">
        <v>56</v>
      </c>
      <c r="C38" s="1" t="s">
        <v>74</v>
      </c>
    </row>
    <row r="39" spans="2:3" x14ac:dyDescent="0.2">
      <c r="B39" s="1" t="s">
        <v>75</v>
      </c>
      <c r="C39" s="1" t="s">
        <v>76</v>
      </c>
    </row>
    <row r="41" spans="2:3" x14ac:dyDescent="0.2">
      <c r="B41" s="1" t="s">
        <v>57</v>
      </c>
    </row>
    <row r="42" spans="2:3" x14ac:dyDescent="0.2">
      <c r="B42" s="1" t="s">
        <v>58</v>
      </c>
      <c r="C42" s="1" t="s">
        <v>77</v>
      </c>
    </row>
    <row r="43" spans="2:3" x14ac:dyDescent="0.2">
      <c r="B43" s="1" t="s">
        <v>59</v>
      </c>
      <c r="C43" s="1" t="s">
        <v>78</v>
      </c>
    </row>
    <row r="44" spans="2:3" x14ac:dyDescent="0.2">
      <c r="B44" s="1" t="s">
        <v>60</v>
      </c>
      <c r="C44" s="1" t="s">
        <v>79</v>
      </c>
    </row>
    <row r="45" spans="2:3" x14ac:dyDescent="0.2">
      <c r="B45" s="1" t="s">
        <v>61</v>
      </c>
      <c r="C45" s="1" t="s">
        <v>80</v>
      </c>
    </row>
    <row r="46" spans="2:3" x14ac:dyDescent="0.2">
      <c r="B46" s="1" t="s">
        <v>62</v>
      </c>
      <c r="C46" s="1" t="s">
        <v>81</v>
      </c>
    </row>
    <row r="47" spans="2:3" x14ac:dyDescent="0.2">
      <c r="B47" s="1" t="s">
        <v>63</v>
      </c>
      <c r="C47" s="1" t="s">
        <v>82</v>
      </c>
    </row>
    <row r="49" spans="2:3" x14ac:dyDescent="0.2">
      <c r="B49" s="1" t="s">
        <v>64</v>
      </c>
    </row>
    <row r="50" spans="2:3" x14ac:dyDescent="0.2">
      <c r="B50" s="1" t="s">
        <v>66</v>
      </c>
      <c r="C50" s="1" t="s">
        <v>83</v>
      </c>
    </row>
    <row r="51" spans="2:3" x14ac:dyDescent="0.2">
      <c r="B51" s="1" t="s">
        <v>65</v>
      </c>
      <c r="C51" s="1" t="s">
        <v>84</v>
      </c>
    </row>
    <row r="52" spans="2:3" x14ac:dyDescent="0.2">
      <c r="B52" s="1" t="s">
        <v>67</v>
      </c>
      <c r="C52" s="1" t="s">
        <v>85</v>
      </c>
    </row>
    <row r="55" spans="2:3" x14ac:dyDescent="0.2">
      <c r="B55" s="1" t="s">
        <v>87</v>
      </c>
    </row>
    <row r="58" spans="2:3" x14ac:dyDescent="0.2">
      <c r="B58" s="1" t="s">
        <v>140</v>
      </c>
    </row>
    <row r="59" spans="2:3" x14ac:dyDescent="0.2">
      <c r="B59" s="1" t="s">
        <v>141</v>
      </c>
    </row>
    <row r="60" spans="2:3" x14ac:dyDescent="0.2">
      <c r="B60" s="7" t="s">
        <v>142</v>
      </c>
    </row>
    <row r="61" spans="2:3" x14ac:dyDescent="0.2">
      <c r="B61" s="7" t="s">
        <v>143</v>
      </c>
      <c r="C61" s="1" t="s">
        <v>144</v>
      </c>
    </row>
    <row r="62" spans="2:3" x14ac:dyDescent="0.2">
      <c r="B62" s="7" t="s">
        <v>154</v>
      </c>
      <c r="C62" s="1" t="s">
        <v>145</v>
      </c>
    </row>
    <row r="63" spans="2:3" x14ac:dyDescent="0.2">
      <c r="B63" s="7" t="s">
        <v>146</v>
      </c>
      <c r="C63" s="1" t="s">
        <v>148</v>
      </c>
    </row>
    <row r="64" spans="2:3" x14ac:dyDescent="0.2">
      <c r="B64" s="7" t="s">
        <v>147</v>
      </c>
      <c r="C64" s="1" t="s">
        <v>144</v>
      </c>
    </row>
    <row r="65" spans="2:3" x14ac:dyDescent="0.2">
      <c r="B65" s="7" t="s">
        <v>149</v>
      </c>
      <c r="C65" s="1" t="s">
        <v>98</v>
      </c>
    </row>
    <row r="66" spans="2:3" x14ac:dyDescent="0.2">
      <c r="B66" s="7" t="s">
        <v>150</v>
      </c>
      <c r="C66" s="1" t="s">
        <v>98</v>
      </c>
    </row>
    <row r="67" spans="2:3" x14ac:dyDescent="0.2">
      <c r="B67" s="7" t="s">
        <v>151</v>
      </c>
      <c r="C67" s="1" t="s">
        <v>144</v>
      </c>
    </row>
    <row r="68" spans="2:3" x14ac:dyDescent="0.2">
      <c r="B68" s="7"/>
    </row>
    <row r="69" spans="2:3" x14ac:dyDescent="0.2">
      <c r="B69" s="7"/>
    </row>
    <row r="70" spans="2:3" x14ac:dyDescent="0.2">
      <c r="B70" s="7"/>
    </row>
    <row r="71" spans="2:3" x14ac:dyDescent="0.2">
      <c r="B71" s="7"/>
    </row>
    <row r="72" spans="2:3" x14ac:dyDescent="0.2">
      <c r="B72" s="7"/>
    </row>
    <row r="73" spans="2:3" x14ac:dyDescent="0.2">
      <c r="B73" s="7"/>
    </row>
    <row r="74" spans="2:3" x14ac:dyDescent="0.2">
      <c r="B74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The Boeing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Michael Niemiec</dc:creator>
  <cp:lastModifiedBy>Aaron Michael Niemiec</cp:lastModifiedBy>
  <dcterms:created xsi:type="dcterms:W3CDTF">2017-02-03T17:46:50Z</dcterms:created>
  <dcterms:modified xsi:type="dcterms:W3CDTF">2017-02-17T18:07:28Z</dcterms:modified>
</cp:coreProperties>
</file>