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4"/>
    <sheet state="visible" name="e13b" sheetId="2" r:id="rId5"/>
    <sheet state="visible" name="e13a" sheetId="3" r:id="rId6"/>
    <sheet state="visible" name="e12" sheetId="4" r:id="rId7"/>
    <sheet state="visible" name="e11" sheetId="5" r:id="rId8"/>
    <sheet state="visible" name="e10" sheetId="6" r:id="rId9"/>
    <sheet state="visible" name="e9" sheetId="7" r:id="rId10"/>
    <sheet state="visible" name="e8" sheetId="8" r:id="rId11"/>
    <sheet state="visible" name="e7" sheetId="9" r:id="rId12"/>
    <sheet state="visible" name="e6" sheetId="10" r:id="rId13"/>
    <sheet state="visible" name="e5" sheetId="11" r:id="rId14"/>
    <sheet state="visible" name="e4" sheetId="12" r:id="rId15"/>
    <sheet state="visible" name="e3" sheetId="13" r:id="rId16"/>
    <sheet state="visible" name="e2" sheetId="14" r:id="rId17"/>
    <sheet state="visible" name="e1" sheetId="15" r:id="rId18"/>
  </sheets>
  <definedNames/>
  <calcPr/>
</workbook>
</file>

<file path=xl/sharedStrings.xml><?xml version="1.0" encoding="utf-8"?>
<sst xmlns="http://schemas.openxmlformats.org/spreadsheetml/2006/main" count="1369" uniqueCount="186">
  <si>
    <t>Pre-table 1</t>
  </si>
  <si>
    <t>ChW</t>
  </si>
  <si>
    <t>TotCh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</si>
  <si>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</si>
  <si>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</si>
  <si>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</si>
  <si>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</si>
  <si>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</si>
  <si>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</si>
  <si>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</si>
  <si>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</si>
  <si>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</si>
  <si>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</si>
  <si>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</si>
  <si>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</si>
  <si>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</si>
  <si>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</si>
  <si>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</si>
  <si>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</si>
  <si>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</si>
  <si>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</si>
  <si>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</si>
  <si>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</si>
  <si>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</si>
  <si>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</si>
  <si>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</si>
  <si>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</si>
  <si>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</si>
  <si>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Richard Hatch</t>
  </si>
  <si>
    <t>Kelly Wiglesworth</t>
  </si>
  <si>
    <t>Rudy Boesch</t>
  </si>
  <si>
    <t>Sue Hawk</t>
  </si>
  <si>
    <t>Sean Keniff</t>
  </si>
  <si>
    <t>Colleen Haskell</t>
  </si>
  <si>
    <t>Gervase Peterson</t>
  </si>
  <si>
    <t>Jenna Lewis</t>
  </si>
  <si>
    <t>Greg Buis</t>
  </si>
  <si>
    <t>Gretchen Cordy</t>
  </si>
  <si>
    <t>Joel Klug</t>
  </si>
  <si>
    <t>Dirk Been</t>
  </si>
  <si>
    <t>Ramona Gray</t>
  </si>
  <si>
    <t>Stacey Stillman</t>
  </si>
  <si>
    <t>B.B. Andersen</t>
  </si>
  <si>
    <t>Sonja Christopher</t>
  </si>
  <si>
    <t>Pre-table 2</t>
  </si>
  <si>
    <t>wTCR</t>
  </si>
  <si>
    <t>SurvAv</t>
  </si>
  <si>
    <t>Days</t>
  </si>
  <si>
    <t>Place</t>
  </si>
  <si>
    <t>Non-VFB</t>
  </si>
  <si>
    <t>FINAL TOTALS, SORTED BY SurvAv</t>
  </si>
  <si>
    <t>E4 IC</t>
  </si>
  <si>
    <t>Buried Treasure</t>
  </si>
  <si>
    <t>Ramona sits out. Swimmers: Sean, Colleen; bridge: Kelly, Greg; row: Sue,Kelly/Greg, Joel; jungle run: Dirk, Gervase; treasure dig: Rudy,Hatch/Jenna,Gretchen. Tagi wins.</t>
  </si>
  <si>
    <t>e5 rc</t>
  </si>
  <si>
    <t>Choose Your Weapon</t>
  </si>
  <si>
    <t>First round: blow darts (Sean, Jenna) - unclear who wins; second round: slingshots (Hatch, Gretchen) - unclear who wins; third round - spear toss (3x; Sue, Joel) - Joel beats Sue. Pagong gets all fruit from rds 1-2, chickens.</t>
  </si>
  <si>
    <t>e5 ic</t>
  </si>
  <si>
    <t>Shipwrecked</t>
  </si>
  <si>
    <t>Rowers (Kelly, Gervase) go out around a buoy, then back to shore, picking up tribemates. Gervase &amp; Pagong win.</t>
  </si>
  <si>
    <t>e6 rc</t>
  </si>
  <si>
    <t>Abandoned Barracks</t>
  </si>
  <si>
    <t>Colleen, Greg, Joel, Rudy, Kelly sit out. Sean, Jenna each get army helmets; Sue-knife, Gervase-can opener; Hatch-knife (duplicate), Gretchen searching. Pagong wins, thanks to Hatch.</t>
  </si>
  <si>
    <t>e6 ic</t>
  </si>
  <si>
    <t>Obstacle Course</t>
  </si>
  <si>
    <t>Gervase, Colleen, Rudy sit out. First pair (Sean, Kelly; Joel, Jenna) run whole course; second pair (Hatch, Sue; Greg, Gretchen) join at midpoint on "blown bridge." Tagi wins, barely.</t>
  </si>
  <si>
    <t>e7 ic</t>
  </si>
  <si>
    <t>Snake Island Relay</t>
  </si>
  <si>
    <t>10. Kelly first out (0:30), 9.Jenna 2nd (0:38), 8.Colleen (0:40), 7.Sue (0:54), 6.Gretchen (1:04), 5.Rudy (1:18), 4.Rich (1:33), 3.Sean (1:50), 2.Greg (1:56), 1.Gervase wins first round. Round 2: Greg barely beats Sean, Gervase is a distant third.</t>
  </si>
  <si>
    <t>e8 rc</t>
  </si>
  <si>
    <t>Archery</t>
  </si>
  <si>
    <t>Everyone shoots one arrow at a target. Greg is closest to the center, gets to watch videos from home. Colleen,Rudy,Sean miss the target. 1.Greg, 2.Kelly, 3.Sue, 4.Gervase, 5.Rich, 6.Jenna, t-7: rest</t>
  </si>
  <si>
    <t>e8 ic</t>
  </si>
  <si>
    <t>End of the Line</t>
  </si>
  <si>
    <t>Gervase wins, Jenna, Sean probably second, third. Greg gets to fourth station.</t>
  </si>
  <si>
    <t>e9 rc</t>
  </si>
  <si>
    <t>Out on a Limb</t>
  </si>
  <si>
    <t>Colleen wins, Kelly a close second. Others listed: Jenna 3, Gervase 4, Rudy 5 at some point.</t>
  </si>
  <si>
    <t>e9 ic</t>
  </si>
  <si>
    <t>Squared Off</t>
  </si>
  <si>
    <t>Rudy wins. 8.Colleen out first, then 7.Kelly, 6.Sue, 5.Jenna, 4.Rich, 3.Gervase, 2.Sean, 1.Rudy</t>
  </si>
  <si>
    <t>e10 rc</t>
  </si>
  <si>
    <t>Bamboozled</t>
  </si>
  <si>
    <t>Crossing balance beams the fastest. Rd1 (four advance) Rudy, Kelly, Colleen out; Rd2 (two adv) Sue, Sean out; Rd3: Gervase wins, Rich 2nd. Gerv gets call from home, pizza slice</t>
  </si>
  <si>
    <t>e10 ic</t>
  </si>
  <si>
    <t>Fast Fire</t>
  </si>
  <si>
    <t>Gervase can't keep his torch lit, Hatch makes fire first. Unclear where everyone else finished.</t>
  </si>
  <si>
    <t>e11 rc1</t>
  </si>
  <si>
    <t>Survivor Quiz</t>
  </si>
  <si>
    <t>6.Kelly, 5.Sue, 4,3 (tie) Rudy, Colleen; 2.Rich, 1.Sean. Sean gets overnight stay on a yacht.</t>
  </si>
  <si>
    <t>e11 rc2</t>
  </si>
  <si>
    <t>Weight loss</t>
  </si>
  <si>
    <t>On Day 32 (before the yacht trip?), Probst has the contestants look in a mirror and guess how much weight they've lost. Closest wins a prize. Guesses (actual): Kelly - 12 lbs (14); Sean - 13 (16); Colleen - 9 (10); Sue - 14 (2); Rudy - 12 (18); Hatch - 33 (22). Colleen wins a chocolate bar, shares with everyone. Order: 1. Colleen, 2. Kelly, 3. Sean, 4. Rudy, 5. Hatch, 6. Sue.</t>
  </si>
  <si>
    <t>e11 ic</t>
  </si>
  <si>
    <t>Walk the Plank</t>
  </si>
  <si>
    <t>6.Rudy out 1st (1:30); 5.Hatch, 4.Sean (2hrs), 3.Sue, 2.Colleen (2:54), 1.Kelly wins.</t>
  </si>
  <si>
    <t>e12 rc</t>
  </si>
  <si>
    <t>Mud Pack</t>
  </si>
  <si>
    <t>Kelly 15.9, Sean 15.4, Sue 15.0, Hatch 12.8, Rudy 10.0</t>
  </si>
  <si>
    <t>e12 ic</t>
  </si>
  <si>
    <t>Witch Hunt</t>
  </si>
  <si>
    <t>1.Kelly, 2.Sean, 3.Hatch, 4.Sue, 5.Rudy (I dunno)</t>
  </si>
  <si>
    <t>f4 ic</t>
  </si>
  <si>
    <t>Fallen Comrades</t>
  </si>
  <si>
    <t>Rich 4, Rudy 5, Kelly,Sue 7 after 9 Qs. Tie-breaker: Kelly wins. 1.Kelly, 2.Sue, 3.Rudy, 4.Hatch</t>
  </si>
  <si>
    <t>f3 ic</t>
  </si>
  <si>
    <t>Hands on a Hard Idol</t>
  </si>
  <si>
    <t>3. Rich drops out (2:30), 2.Rudy absent-mindedly lets go of the idol during a position swap at the 4:11 mark, 1. Kelly wins.</t>
  </si>
  <si>
    <t>Individual challenges</t>
  </si>
  <si>
    <t>E7 IC</t>
  </si>
  <si>
    <t>E8 RC</t>
  </si>
  <si>
    <t>E8 IC</t>
  </si>
  <si>
    <t>E9 RC</t>
  </si>
  <si>
    <t>E9 IC</t>
  </si>
  <si>
    <t>E10 RC</t>
  </si>
  <si>
    <t>E10 IC</t>
  </si>
  <si>
    <t>E11 RC1</t>
  </si>
  <si>
    <t>E11 RC2</t>
  </si>
  <si>
    <t>E11 IC</t>
  </si>
  <si>
    <t>E12 RC</t>
  </si>
  <si>
    <t>E12 IC</t>
  </si>
  <si>
    <t>E13 F4 IC</t>
  </si>
  <si>
    <t>E14 F3 IC</t>
  </si>
  <si>
    <t># people</t>
  </si>
  <si>
    <t>MPF</t>
  </si>
  <si>
    <t>Appearances</t>
  </si>
  <si>
    <t>MPF * App</t>
  </si>
  <si>
    <t xml:space="preserve">Colleen Haskell </t>
  </si>
  <si>
    <t>ChA</t>
  </si>
  <si>
    <t>tot days</t>
  </si>
  <si>
    <t>exile days</t>
  </si>
  <si>
    <t>Richard</t>
  </si>
  <si>
    <t>Kelly W</t>
  </si>
  <si>
    <t>Rudy</t>
  </si>
  <si>
    <t>Sue</t>
  </si>
  <si>
    <t>Sean</t>
  </si>
  <si>
    <t>Colleen</t>
  </si>
  <si>
    <t>Gervase</t>
  </si>
  <si>
    <t>Jenna</t>
  </si>
  <si>
    <t>Greg</t>
  </si>
  <si>
    <t>Gretchen</t>
  </si>
  <si>
    <t>Joel</t>
  </si>
  <si>
    <t>Dirk</t>
  </si>
  <si>
    <t>Ramona</t>
  </si>
  <si>
    <t>Stacey</t>
  </si>
  <si>
    <t>B.B.</t>
  </si>
  <si>
    <t>Sonja</t>
  </si>
  <si>
    <t>F3 immunity challenge</t>
  </si>
  <si>
    <t>F3 Tribal Council voting</t>
  </si>
  <si>
    <t>win?</t>
  </si>
  <si>
    <t>#people</t>
  </si>
  <si>
    <t>win%</t>
  </si>
  <si>
    <t>total win%</t>
  </si>
  <si>
    <t>*Kelly switches her vote to Sue on the re-vote, Sue is out, 2-2 (2-0)</t>
  </si>
  <si>
    <t>F4 immunity challenge</t>
  </si>
  <si>
    <t>F4 Tribal Council voting</t>
  </si>
  <si>
    <t>Revote</t>
  </si>
  <si>
    <t>Reward Challenge</t>
  </si>
  <si>
    <t>Immunity challenge</t>
  </si>
  <si>
    <t>F5 Tribal Council voting</t>
  </si>
  <si>
    <t>RC1</t>
  </si>
  <si>
    <t>RC2</t>
  </si>
  <si>
    <t>F6 Tribal Council voting</t>
  </si>
  <si>
    <t>*Aired RC, for yacht trip</t>
  </si>
  <si>
    <t>*Unaired, weight loss guess</t>
  </si>
  <si>
    <t>*Colleen wins a chocolate bar</t>
  </si>
  <si>
    <t>F7 Tribal Council voting</t>
  </si>
  <si>
    <t>Kelly voted Sean, Pagongs voted Rich, rest voted Jenna (Sean did so alphabetically)</t>
  </si>
  <si>
    <t>F8 Tribal Council voting</t>
  </si>
  <si>
    <t>Hatch, Kelly, Sue, Rudy (plus Jenna and Sean) vote Greg; all others vote Jenna</t>
  </si>
  <si>
    <t>F9 Tribal Council voting</t>
  </si>
  <si>
    <t>*Colleen votes Hatch; Gretchen votes Rudy; Gervase votes Sue; Sean votes Colleen; Jenna votes Gerv; Greg votes Jenna; Tagi 4 votes Gretchen</t>
  </si>
  <si>
    <t>Immunity Challenge</t>
  </si>
  <si>
    <t>F10 Tribal Council voting</t>
  </si>
  <si>
    <t>Gervase &amp; Joel vote Jenna; rest vote Joel.</t>
  </si>
  <si>
    <t>F11 Tribal Council voting</t>
  </si>
  <si>
    <t>Sean voted Rudy; Dirk voted Sue; rest voted Dirk</t>
  </si>
  <si>
    <t>F12 Tribal Council voting</t>
  </si>
  <si>
    <t>*Greg voted Jenna; Gervase/Ramona voted Colleen; rest voted for Ramona</t>
  </si>
  <si>
    <t>F13 Tribal Council voting</t>
  </si>
  <si>
    <t>Kelly and Stacey vote Rudy, everyone else votes Stacey.</t>
  </si>
  <si>
    <t>F14 Tribal Council voting</t>
  </si>
  <si>
    <t>F15 Tribal Council voting</t>
  </si>
  <si>
    <t>*Richard votes Stacey; Kelly, Stacey, Sonja vote Rudy; rest vote Sonja</t>
  </si>
  <si>
    <t xml:space="preserve">Immunity Challenge </t>
  </si>
  <si>
    <t>F16 Tribal Council voting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</si>
</sst>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5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DDD9C3"/>
        <bgColor rgb="FFDDD9C3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5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0" fillId="0" fontId="2" numFmtId="2" xfId="0" applyFont="1" applyNumberFormat="1"/>
    <xf borderId="1" fillId="3" fontId="2" numFmtId="2" xfId="0" applyBorder="1" applyFont="1" applyNumberFormat="1"/>
    <xf borderId="0" fillId="0" fontId="2" numFmtId="164" xfId="0" applyFont="1" applyNumberFormat="1"/>
    <xf borderId="2" fillId="0" fontId="2" numFmtId="0" xfId="0" applyBorder="1" applyFont="1"/>
    <xf borderId="3" fillId="4" fontId="2" numFmtId="0" xfId="0" applyBorder="1" applyFont="1"/>
    <xf borderId="1" fillId="5" fontId="2" numFmtId="0" xfId="0" applyBorder="1" applyFill="1" applyFont="1"/>
    <xf borderId="1" fillId="5" fontId="2" numFmtId="2" xfId="0" applyBorder="1" applyFont="1" applyNumberFormat="1"/>
    <xf borderId="1" fillId="6" fontId="2" numFmtId="0" xfId="0" applyBorder="1" applyFill="1" applyFont="1"/>
    <xf borderId="0" fillId="0" fontId="3" numFmtId="0" xfId="0" applyFont="1"/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2" numFmtId="165" xfId="0" applyFont="1" applyNumberFormat="1"/>
    <xf borderId="1" fillId="7" fontId="2" numFmtId="2" xfId="0" applyBorder="1" applyFill="1" applyFont="1" applyNumberFormat="1"/>
    <xf borderId="1" fillId="8" fontId="2" numFmtId="0" xfId="0" applyBorder="1" applyFill="1" applyFont="1"/>
    <xf borderId="3" fillId="8" fontId="2" numFmtId="0" xfId="0" applyBorder="1" applyFont="1"/>
    <xf borderId="4" fillId="4" fontId="2" numFmtId="0" xfId="0" applyBorder="1" applyFont="1"/>
    <xf borderId="4" fillId="0" fontId="2" numFmtId="0" xfId="0" applyBorder="1" applyFont="1"/>
    <xf borderId="4" fillId="7" fontId="2" numFmtId="0" xfId="0" applyBorder="1" applyFont="1"/>
    <xf borderId="4" fillId="3" fontId="2" numFmtId="0" xfId="0" applyBorder="1" applyFont="1"/>
    <xf borderId="3" fillId="3" fontId="2" numFmtId="0" xfId="0" applyBorder="1" applyFont="1"/>
    <xf borderId="1" fillId="9" fontId="2" numFmtId="0" xfId="0" applyBorder="1" applyFill="1" applyFont="1"/>
    <xf borderId="1" fillId="7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43"/>
    <col customWidth="1" min="2" max="35" width="6.71"/>
  </cols>
  <sheetData>
    <row r="1" ht="12.0" customHeight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 t="s">
        <v>11</v>
      </c>
      <c r="O1" s="2" t="s">
        <v>12</v>
      </c>
      <c r="P1" s="3" t="s">
        <v>13</v>
      </c>
      <c r="Q1" s="4" t="s">
        <v>14</v>
      </c>
      <c r="R1" s="2"/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/>
      <c r="Z1" s="2" t="s">
        <v>21</v>
      </c>
      <c r="AA1" s="2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</row>
    <row r="2" ht="12.0" customHeight="1">
      <c r="A2" s="5" t="s">
        <v>28</v>
      </c>
      <c r="C2" s="6">
        <f>SUM('e1'!B2,'e2'!B2,'e3'!B2,'e4'!B2,'e5'!B2,'e6'!B2,'e7'!B2,'e8'!B2,'e9'!B2,'e10'!B2,'e11'!B2,'e12'!B2,e13a!B2,e13b!B2)</f>
        <v>1.869047619</v>
      </c>
      <c r="D2" s="6">
        <f>SUM('e1'!C2,'e2'!C2,'e3'!C2,'e4'!C2,'e5'!C2,'e6'!C2,'e7'!C2,'e8'!C2,'e9'!C2,'e10'!C2,'e11'!C2,'e12'!C2,e13a!C2,e13b!C2)</f>
        <v>16.0952381</v>
      </c>
      <c r="E2" s="6">
        <f t="shared" ref="E2:E17" si="3">C2/D2</f>
        <v>0.1161242604</v>
      </c>
      <c r="F2" s="2">
        <f>'e1'!D2+'e2'!D2+'e3'!D2+'e4'!D2+'e5'!D2+'e6'!D2+'e7'!D2+'e8'!D2+'e9'!D2+'e10'!D2+'e11'!D2+'e12'!D2+e13a!D2+e13b!D2</f>
        <v>0</v>
      </c>
      <c r="G2" s="2">
        <f>SUM('e1'!F2,'e2'!F2,'e3'!F2,'e4'!F2,'e5'!F2,'e6'!F2,'e7'!F2,'e8'!F2,'e9'!F2,'e10'!F2,'e11'!F2,'e12'!F2,e13a!F2,e13b!F2)</f>
        <v>10</v>
      </c>
      <c r="H2" s="2">
        <f>SUM('e1'!G2,'e2'!G2,'e3'!G2,'e4'!G2,'e5'!G2,'e6'!G2,'e7'!G2,'e8'!G2,'e9'!G2,'e10'!G2,'e11'!G2,'e12'!G2,e13a!G2,e13b!G2)</f>
        <v>6</v>
      </c>
      <c r="I2" s="2">
        <f>SUM('e1'!H2,'e2'!H2,'e3'!H2,'e4'!H2,'e5'!H2,'e6'!H2,'e7'!H2,'e8'!H2,'e9'!H2,'e10'!H2,'e11'!H2,'e12'!H2,e13a!H2,e13b!H2)</f>
        <v>73</v>
      </c>
      <c r="J2" s="2">
        <f>SUM('e1'!I2,'e2'!I2,'e3'!I2,'e4'!I2,'e5'!I2,'e6'!I2,'e7'!I2,'e8'!I2,'e9'!I2,'e10'!I2,'e11'!I2,'e12'!I2,e13a!I2,e13b!I2)</f>
        <v>11</v>
      </c>
      <c r="K2" s="6">
        <f t="shared" ref="K2:K17" si="4">(G2-(H2/I2))/J2</f>
        <v>0.901618929</v>
      </c>
      <c r="L2" s="2">
        <f>'e1'!J2+'e2'!J2+'e3'!J2+'e4'!J2+'e5'!J2+'e6'!J2+'e7'!J2+'e8'!J2+'e9'!J2+'e10'!J2+'e11'!J2+'e12'!J2+e13a!J2+e13b!J2</f>
        <v>7</v>
      </c>
      <c r="M2" s="2"/>
      <c r="N2" s="2">
        <f>SUM('e1'!L2,'e2'!L2,'e3'!L2,'e4'!L2,'e5'!L2,'e6'!L2,'e7'!L2,'e8'!L2,'e9'!L2,'e10'!L2,'e11'!L2,'e12'!L2,e13a!L2,e13b!L2)</f>
        <v>4</v>
      </c>
      <c r="O2" s="2">
        <f>SUM('e1'!M2,'e2'!M2,'e3'!M2,'e4'!M2,'e5'!M2,'e6'!M2,'e7'!M2,'e8'!M2,'e9'!M2,'e10'!M2,'e11'!M2,'e12'!M2,e13a!M2,e13b!M2)</f>
        <v>7</v>
      </c>
      <c r="P2" s="3">
        <f t="shared" ref="P2:P17" si="5">N2/O2</f>
        <v>0.5714285714</v>
      </c>
      <c r="Q2" s="7">
        <f t="shared" ref="Q2:Q17" si="6">E2+K2+P2</f>
        <v>1.589171761</v>
      </c>
      <c r="R2" s="2"/>
      <c r="S2" s="2">
        <f>SUM('e1'!S2+'e2'!S2+'e3'!S2+'e4'!S2+'e5'!S2+'e6'!S2+'e7'!S2+'e8'!S2+'e9'!S2+'e10'!S2+'e11'!S2+'e12'!S2+e13a!S2+e13b!S2)</f>
        <v>6</v>
      </c>
      <c r="T2" s="2">
        <f>SUM('e1'!T2+'e2'!T2+'e3'!T2+'e4'!T2+'e5'!T2+'e6'!T2+'e7'!T2+'e8'!T2+'e9'!T2+'e10'!T2+'e11'!T2+'e12'!T2+e13a!T2+e13b!T2)</f>
        <v>0</v>
      </c>
      <c r="U2" s="2">
        <f>SUM('e1'!U2+'e2'!U2+'e3'!U2+'e4'!U2+'e5'!U2+'e6'!U2+'e7'!U2+'e8'!U2+'e9'!U2+'e10'!U2+'e11'!U2+'e12'!U2+e13a!U2+e13b!U2)</f>
        <v>8</v>
      </c>
      <c r="V2" s="2">
        <f>SUM('e1'!V2+'e2'!V2+'e3'!V2+'e4'!V2+'e5'!V2+'e6'!V2+'e7'!V2+'e8'!V2+'e9'!V2+'e10'!V2+'e11'!V2+'e12'!V2+e13a!V2+e13b!V2)</f>
        <v>1</v>
      </c>
      <c r="W2" s="2">
        <f t="shared" ref="W2:X2" si="1">SUM(S2+U2)</f>
        <v>14</v>
      </c>
      <c r="X2" s="2">
        <f t="shared" si="1"/>
        <v>1</v>
      </c>
      <c r="Y2" s="2"/>
      <c r="Z2" s="2">
        <f>'e1'!X2+'e2'!X2+'e3'!X2+'e4'!X2+'e5'!X2+'e6'!X2+'e7'!X2+'e8'!X2+'e9'!X2+'e10'!X2+'e11'!X2+'e12'!X2+e13a!X2+e13b!X2</f>
        <v>5</v>
      </c>
      <c r="AA2" s="2">
        <f>'e1'!Y2+'e2'!Y2+'e3'!Y2+'e4'!Y2+'e5'!Y2+'e6'!Y2+'e7'!Y2+'e8'!Y2+'e9'!Y2+'e10'!Y2+'e11'!Y2+'e12'!Y2+e13a!Y2+e13b!Y2</f>
        <v>2</v>
      </c>
      <c r="AB2" s="1">
        <f>'e1'!Z2+'e2'!Z2+'e3'!Z2+'e4'!Z2+'e5'!Z2+'e6'!Z2+'e7'!Z2+'e8'!Z2+'e9'!Z2+'e10'!Z2+'e11'!Z2+'e12'!Z2+e13a!Z2+e13b!Z2</f>
        <v>6</v>
      </c>
      <c r="AC2" s="1">
        <f>'e1'!AA2+'e2'!AA2+'e3'!AA2+'e4'!AA2+'e5'!AA2+'e6'!AA2+'e7'!AA2+'e8'!AA2+'e9'!AA2+'e10'!AA2+'e11'!AA2+'e12'!AA2+e13a!AA2+e13b!AA2</f>
        <v>3</v>
      </c>
      <c r="AD2" s="1">
        <f t="shared" ref="AD2:AE2" si="2">Z2+AB2</f>
        <v>11</v>
      </c>
      <c r="AE2" s="1">
        <f t="shared" si="2"/>
        <v>5</v>
      </c>
      <c r="AF2" s="8">
        <f t="shared" ref="AF2:AF17" si="9">AE2/AD2</f>
        <v>0.4545454545</v>
      </c>
    </row>
    <row r="3" ht="12.0" customHeight="1">
      <c r="A3" s="5" t="s">
        <v>29</v>
      </c>
      <c r="C3" s="6">
        <f>SUM('e1'!B3,'e2'!B3,'e3'!B3,'e4'!B3,'e5'!B3,'e6'!B3,'e7'!B3,'e8'!B3,'e9'!B3,'e10'!B3,'e11'!B3,'e12'!B3,e13a!B3,e13b!B3)</f>
        <v>5.869047619</v>
      </c>
      <c r="D3" s="6">
        <f>SUM('e1'!C3,'e2'!C3,'e3'!C3,'e4'!C3,'e5'!C3,'e6'!C3,'e7'!C3,'e8'!C3,'e9'!C3,'e10'!C3,'e11'!C3,'e12'!C3,e13a!C3,e13b!C3)</f>
        <v>16.0952381</v>
      </c>
      <c r="E3" s="6">
        <f t="shared" si="3"/>
        <v>0.3646449704</v>
      </c>
      <c r="F3" s="2">
        <f>'e1'!D3+'e2'!D3+'e3'!D3+'e4'!D3+'e5'!D3+'e6'!D3+'e7'!D3+'e8'!D3+'e9'!D3+'e10'!D3+'e11'!D3+'e12'!D3+e13a!D3+e13b!D3</f>
        <v>2</v>
      </c>
      <c r="G3" s="2">
        <f>SUM('e1'!F3,'e2'!F3,'e3'!F3,'e4'!F3,'e5'!F3,'e6'!F3,'e7'!F3,'e8'!F3,'e9'!F3,'e10'!F3,'e11'!F3,'e12'!F3,e13a!F3,e13b!F3)</f>
        <v>6</v>
      </c>
      <c r="H3" s="2">
        <f>SUM('e1'!G3,'e2'!G3,'e3'!G3,'e4'!G3,'e5'!G3,'e6'!G3,'e7'!G3,'e8'!G3,'e9'!G3,'e10'!G3,'e11'!G3,'e12'!G3,e13a!G3,e13b!G3)</f>
        <v>0</v>
      </c>
      <c r="I3" s="2">
        <f>SUM('e1'!H3,'e2'!H3,'e3'!H3,'e4'!H3,'e5'!H3,'e6'!H3,'e7'!H3,'e8'!H3,'e9'!H3,'e10'!H3,'e11'!H3,'e12'!H3,e13a!H3,e13b!H3)</f>
        <v>73</v>
      </c>
      <c r="J3" s="2">
        <f>SUM('e1'!I3,'e2'!I3,'e3'!I3,'e4'!I3,'e5'!I3,'e6'!I3,'e7'!I3,'e8'!I3,'e9'!I3,'e10'!I3,'e11'!I3,'e12'!I3,e13a!I3,e13b!I3)</f>
        <v>11</v>
      </c>
      <c r="K3" s="6">
        <f t="shared" si="4"/>
        <v>0.5454545455</v>
      </c>
      <c r="L3" s="2">
        <f>'e1'!J3+'e2'!J3+'e3'!J3+'e4'!J3+'e5'!J3+'e6'!J3+'e7'!J3+'e8'!J3+'e9'!J3+'e10'!J3+'e11'!J3+'e12'!J3+e13a!J3+e13b!J3</f>
        <v>11</v>
      </c>
      <c r="M3" s="2"/>
      <c r="N3" s="2">
        <f>SUM('e1'!L3,'e2'!L3,'e3'!L3,'e4'!L3,'e5'!L3,'e6'!L3,'e7'!L3,'e8'!L3,'e9'!L3,'e10'!L3,'e11'!L3,'e12'!L3,e13a!L3,e13b!L3)</f>
        <v>3</v>
      </c>
      <c r="O3" s="2">
        <f>SUM('e1'!M3,'e2'!M3,'e3'!M3,'e4'!M3,'e5'!M3,'e6'!M3,'e7'!M3,'e8'!M3,'e9'!M3,'e10'!M3,'e11'!M3,'e12'!M3,e13a!M3,e13b!M3)</f>
        <v>7</v>
      </c>
      <c r="P3" s="3">
        <f t="shared" si="5"/>
        <v>0.4285714286</v>
      </c>
      <c r="Q3" s="7">
        <f t="shared" si="6"/>
        <v>1.338670944</v>
      </c>
      <c r="R3" s="2"/>
      <c r="S3" s="2">
        <f>SUM('e1'!S3+'e2'!S3+'e3'!S3+'e4'!S3+'e5'!S3+'e6'!S3+'e7'!S3+'e8'!S3+'e9'!S3+'e10'!S3+'e11'!S3+'e12'!S3+e13a!S3+e13b!S3)</f>
        <v>6</v>
      </c>
      <c r="T3" s="2">
        <f>SUM('e1'!T3+'e2'!T3+'e3'!T3+'e4'!T3+'e5'!T3+'e6'!T3+'e7'!T3+'e8'!T3+'e9'!T3+'e10'!T3+'e11'!T3+'e12'!T3+e13a!T3+e13b!T3)</f>
        <v>1</v>
      </c>
      <c r="U3" s="2">
        <f>SUM('e1'!U3+'e2'!U3+'e3'!U3+'e4'!U3+'e5'!U3+'e6'!U3+'e7'!U3+'e8'!U3+'e9'!U3+'e10'!U3+'e11'!U3+'e12'!U3+e13a!U3+e13b!U3)</f>
        <v>8</v>
      </c>
      <c r="V3" s="2">
        <f>SUM('e1'!V3+'e2'!V3+'e3'!V3+'e4'!V3+'e5'!V3+'e6'!V3+'e7'!V3+'e8'!V3+'e9'!V3+'e10'!V3+'e11'!V3+'e12'!V3+e13a!V3+e13b!V3)</f>
        <v>4</v>
      </c>
      <c r="W3" s="2">
        <f t="shared" ref="W3:X3" si="7">SUM(S3+U3)</f>
        <v>14</v>
      </c>
      <c r="X3" s="2">
        <f t="shared" si="7"/>
        <v>5</v>
      </c>
      <c r="Y3" s="2"/>
      <c r="Z3" s="2">
        <f>'e1'!X3+'e2'!X3+'e3'!X3+'e4'!X3+'e5'!X3+'e6'!X3+'e7'!X3+'e8'!X3+'e9'!X3+'e10'!X3+'e11'!X3+'e12'!X3+e13a!X3+e13b!X3</f>
        <v>5</v>
      </c>
      <c r="AA3" s="2">
        <f>'e1'!Y3+'e2'!Y3+'e3'!Y3+'e4'!Y3+'e5'!Y3+'e6'!Y3+'e7'!Y3+'e8'!Y3+'e9'!Y3+'e10'!Y3+'e11'!Y3+'e12'!Y3+e13a!Y3+e13b!Y3</f>
        <v>2</v>
      </c>
      <c r="AB3" s="1">
        <f>'e1'!Z3+'e2'!Z3+'e3'!Z3+'e4'!Z3+'e5'!Z3+'e6'!Z3+'e7'!Z3+'e8'!Z3+'e9'!Z3+'e10'!Z3+'e11'!Z3+'e12'!Z3+e13a!Z3+e13b!Z3</f>
        <v>6</v>
      </c>
      <c r="AC3" s="1">
        <f>'e1'!AA3+'e2'!AA3+'e3'!AA3+'e4'!AA3+'e5'!AA3+'e6'!AA3+'e7'!AA3+'e8'!AA3+'e9'!AA3+'e10'!AA3+'e11'!AA3+'e12'!AA3+e13a!AA3+e13b!AA3</f>
        <v>3</v>
      </c>
      <c r="AD3" s="1">
        <f t="shared" ref="AD3:AE3" si="8">Z3+AB3</f>
        <v>11</v>
      </c>
      <c r="AE3" s="1">
        <f t="shared" si="8"/>
        <v>5</v>
      </c>
      <c r="AF3" s="8">
        <f t="shared" si="9"/>
        <v>0.4545454545</v>
      </c>
    </row>
    <row r="4" ht="12.0" customHeight="1">
      <c r="A4" s="5" t="s">
        <v>30</v>
      </c>
      <c r="C4" s="6">
        <f>SUM('e1'!B4,'e2'!B4,'e3'!B4,'e4'!B4,'e5'!B4,'e6'!B4,'e7'!B4,'e8'!B4,'e9'!B4,'e10'!B4,'e11'!B4,'e12'!B4,e13a!B4,e13b!B4)</f>
        <v>1.619047619</v>
      </c>
      <c r="D4" s="6">
        <f>SUM('e1'!C4,'e2'!C4,'e3'!C4,'e4'!C4,'e5'!C4,'e6'!C4,'e7'!C4,'e8'!C4,'e9'!C4,'e10'!C4,'e11'!C4,'e12'!C4,e13a!C4,e13b!C4)</f>
        <v>16.0952381</v>
      </c>
      <c r="E4" s="6">
        <f t="shared" si="3"/>
        <v>0.100591716</v>
      </c>
      <c r="F4" s="2">
        <f>'e1'!D4+'e2'!D4+'e3'!D4+'e4'!D4+'e5'!D4+'e6'!D4+'e7'!D4+'e8'!D4+'e9'!D4+'e10'!D4+'e11'!D4+'e12'!D4+e13a!D4+e13b!D4</f>
        <v>3</v>
      </c>
      <c r="G4" s="2">
        <f>SUM('e1'!F4,'e2'!F4,'e3'!F4,'e4'!F4,'e5'!F4,'e6'!F4,'e7'!F4,'e8'!F4,'e9'!F4,'e10'!F4,'e11'!F4,'e12'!F4,e13a!F4,e13b!F4)</f>
        <v>10</v>
      </c>
      <c r="H4" s="2">
        <f>SUM('e1'!G4,'e2'!G4,'e3'!G4,'e4'!G4,'e5'!G4,'e6'!G4,'e7'!G4,'e8'!G4,'e9'!G4,'e10'!G4,'e11'!G4,'e12'!G4,e13a!G4,e13b!G4)</f>
        <v>8</v>
      </c>
      <c r="I4" s="2">
        <f>SUM('e1'!H4,'e2'!H4,'e3'!H4,'e4'!H4,'e5'!H4,'e6'!H4,'e7'!H4,'e8'!H4,'e9'!H4,'e10'!H4,'e11'!H4,'e12'!H4,e13a!H4,e13b!H4)</f>
        <v>73</v>
      </c>
      <c r="J4" s="2">
        <f>SUM('e1'!I4,'e2'!I4,'e3'!I4,'e4'!I4,'e5'!I4,'e6'!I4,'e7'!I4,'e8'!I4,'e9'!I4,'e10'!I4,'e11'!I4,'e12'!I4,e13a!I4,e13b!I4)</f>
        <v>11</v>
      </c>
      <c r="K4" s="6">
        <f t="shared" si="4"/>
        <v>0.899128269</v>
      </c>
      <c r="L4" s="2">
        <f>'e1'!J4+'e2'!J4+'e3'!J4+'e4'!J4+'e5'!J4+'e6'!J4+'e7'!J4+'e8'!J4+'e9'!J4+'e10'!J4+'e11'!J4+'e12'!J4+e13a!J4+e13b!J4</f>
        <v>6</v>
      </c>
      <c r="M4" s="2"/>
      <c r="N4" s="2">
        <f>SUM('e1'!L4,'e2'!L4,'e3'!L4,'e4'!L4,'e5'!L4,'e6'!L4,'e7'!L4,'e8'!L4,'e9'!L4,'e10'!L4,'e11'!L4,'e12'!L4,e13a!L4,e13b!L4)</f>
        <v>0</v>
      </c>
      <c r="O4" s="2">
        <f>SUM('e1'!M4,'e2'!M4,'e3'!M4,'e4'!M4,'e5'!M4,'e6'!M4,'e7'!M4,'e8'!M4,'e9'!M4,'e10'!M4,'e11'!M4,'e12'!M4,e13a!M4,e13b!M4)</f>
        <v>7</v>
      </c>
      <c r="P4" s="3">
        <f t="shared" si="5"/>
        <v>0</v>
      </c>
      <c r="Q4" s="7">
        <f t="shared" si="6"/>
        <v>0.999719985</v>
      </c>
      <c r="R4" s="2"/>
      <c r="S4" s="2">
        <f>SUM('e1'!S4+'e2'!S4+'e3'!S4+'e4'!S4+'e5'!S4+'e6'!S4+'e7'!S4+'e8'!S4+'e9'!S4+'e10'!S4+'e11'!S4+'e12'!S4+e13a!S4+e13b!S4)</f>
        <v>6</v>
      </c>
      <c r="T4" s="2">
        <f>SUM('e1'!T4+'e2'!T4+'e3'!T4+'e4'!T4+'e5'!T4+'e6'!T4+'e7'!T4+'e8'!T4+'e9'!T4+'e10'!T4+'e11'!T4+'e12'!T4+e13a!T4+e13b!T4)</f>
        <v>0</v>
      </c>
      <c r="U4" s="2">
        <f>SUM('e1'!U4+'e2'!U4+'e3'!U4+'e4'!U4+'e5'!U4+'e6'!U4+'e7'!U4+'e8'!U4+'e9'!U4+'e10'!U4+'e11'!U4+'e12'!U4+e13a!U4+e13b!U4)</f>
        <v>8</v>
      </c>
      <c r="V4" s="2">
        <f>SUM('e1'!V4+'e2'!V4+'e3'!V4+'e4'!V4+'e5'!V4+'e6'!V4+'e7'!V4+'e8'!V4+'e9'!V4+'e10'!V4+'e11'!V4+'e12'!V4+e13a!V4+e13b!V4)</f>
        <v>1</v>
      </c>
      <c r="W4" s="2">
        <f t="shared" ref="W4:X4" si="10">SUM(S4+U4)</f>
        <v>14</v>
      </c>
      <c r="X4" s="2">
        <f t="shared" si="10"/>
        <v>1</v>
      </c>
      <c r="Y4" s="2"/>
      <c r="Z4" s="2">
        <f>'e1'!X4+'e2'!X4+'e3'!X4+'e4'!X4+'e5'!X4+'e6'!X4+'e7'!X4+'e8'!X4+'e9'!X4+'e10'!X4+'e11'!X4+'e12'!X4+e13a!X4+e13b!X4</f>
        <v>5</v>
      </c>
      <c r="AA4" s="2">
        <f>'e1'!Y4+'e2'!Y4+'e3'!Y4+'e4'!Y4+'e5'!Y4+'e6'!Y4+'e7'!Y4+'e8'!Y4+'e9'!Y4+'e10'!Y4+'e11'!Y4+'e12'!Y4+e13a!Y4+e13b!Y4</f>
        <v>2</v>
      </c>
      <c r="AB4" s="1">
        <f>'e1'!Z4+'e2'!Z4+'e3'!Z4+'e4'!Z4+'e5'!Z4+'e6'!Z4+'e7'!Z4+'e8'!Z4+'e9'!Z4+'e10'!Z4+'e11'!Z4+'e12'!Z4+e13a!Z4+e13b!Z4</f>
        <v>6</v>
      </c>
      <c r="AC4" s="1">
        <f>'e1'!AA4+'e2'!AA4+'e3'!AA4+'e4'!AA4+'e5'!AA4+'e6'!AA4+'e7'!AA4+'e8'!AA4+'e9'!AA4+'e10'!AA4+'e11'!AA4+'e12'!AA4+e13a!AA4+e13b!AA4</f>
        <v>2</v>
      </c>
      <c r="AD4" s="1">
        <f t="shared" ref="AD4:AE4" si="11">Z4+AB4</f>
        <v>11</v>
      </c>
      <c r="AE4" s="1">
        <f t="shared" si="11"/>
        <v>4</v>
      </c>
      <c r="AF4" s="8">
        <f t="shared" si="9"/>
        <v>0.3636363636</v>
      </c>
    </row>
    <row r="5" ht="12.0" customHeight="1">
      <c r="A5" s="4" t="s">
        <v>31</v>
      </c>
      <c r="C5" s="6">
        <f>SUM('e1'!B5,'e2'!B5,'e3'!B5,'e4'!B5,'e5'!B5,'e6'!B5,'e7'!B5,'e8'!B5,'e9'!B5,'e10'!B5,'e11'!B5,'e12'!B5,e13a!B5,e13b!B5)</f>
        <v>0.869047619</v>
      </c>
      <c r="D5" s="6">
        <f>SUM('e1'!C5,'e2'!C5,'e3'!C5,'e4'!C5,'e5'!C5,'e6'!C5,'e7'!C5,'e8'!C5,'e9'!C5,'e10'!C5,'e11'!C5,'e12'!C5,e13a!C5,e13b!C5)</f>
        <v>15.0952381</v>
      </c>
      <c r="E5" s="6">
        <f t="shared" si="3"/>
        <v>0.05757097792</v>
      </c>
      <c r="F5" s="2">
        <f>'e1'!D5+'e2'!D5+'e3'!D5+'e4'!D5+'e5'!D5+'e6'!D5+'e7'!D5+'e8'!D5+'e9'!D5+'e10'!D5+'e11'!D5+'e12'!D5+e13a!D5+e13b!D5</f>
        <v>0</v>
      </c>
      <c r="G5" s="2">
        <f>SUM('e1'!F5,'e2'!F5,'e3'!F5,'e4'!F5,'e5'!F5,'e6'!F5,'e7'!F5,'e8'!F5,'e9'!F5,'e10'!F5,'e11'!F5,'e12'!F5,e13a!F5,e13b!F5)</f>
        <v>9</v>
      </c>
      <c r="H5" s="2">
        <f>SUM('e1'!G5,'e2'!G5,'e3'!G5,'e4'!G5,'e5'!G5,'e6'!G5,'e7'!G5,'e8'!G5,'e9'!G5,'e10'!G5,'e11'!G5,'e12'!G5,e13a!G5,e13b!G5)</f>
        <v>5</v>
      </c>
      <c r="I5" s="2">
        <f>SUM('e1'!H5,'e2'!H5,'e3'!H5,'e4'!H5,'e5'!H5,'e6'!H5,'e7'!H5,'e8'!H5,'e9'!H5,'e10'!H5,'e11'!H5,'e12'!H5,e13a!H5,e13b!H5)</f>
        <v>70</v>
      </c>
      <c r="J5" s="2">
        <f>SUM('e1'!I5,'e2'!I5,'e3'!I5,'e4'!I5,'e5'!I5,'e6'!I5,'e7'!I5,'e8'!I5,'e9'!I5,'e10'!I5,'e11'!I5,'e12'!I5,e13a!I5,e13b!I5)</f>
        <v>10</v>
      </c>
      <c r="K5" s="6">
        <f t="shared" si="4"/>
        <v>0.8928571429</v>
      </c>
      <c r="L5" s="2">
        <f>'e1'!J5+'e2'!J5+'e3'!J5+'e4'!J5+'e5'!J5+'e6'!J5+'e7'!J5+'e8'!J5+'e9'!J5+'e10'!J5+'e11'!J5+'e12'!J5+e13a!J5+e13b!J5</f>
        <v>6</v>
      </c>
      <c r="M5" s="2"/>
      <c r="N5" s="2">
        <f>SUM('e1'!L5,'e2'!L5,'e3'!L5,'e4'!L5,'e5'!L5,'e6'!L5,'e7'!L5,'e8'!L5,'e9'!L5,'e10'!L5,'e11'!L5,'e12'!L5,e13a!L5,e13b!L5)</f>
        <v>0</v>
      </c>
      <c r="O5" s="2">
        <f>SUM('e1'!M5,'e2'!M5,'e3'!M5,'e4'!M5,'e5'!M5,'e6'!M5,'e7'!M5,'e8'!M5,'e9'!M5,'e10'!M5,'e11'!M5,'e12'!M5,e13a!M5,e13b!M5)</f>
        <v>7</v>
      </c>
      <c r="P5" s="3">
        <f t="shared" si="5"/>
        <v>0</v>
      </c>
      <c r="Q5" s="7">
        <f t="shared" si="6"/>
        <v>0.9504281208</v>
      </c>
      <c r="R5" s="2"/>
      <c r="S5" s="2">
        <f>SUM('e1'!S5+'e2'!S5+'e3'!S5+'e4'!S5+'e5'!S5+'e6'!S5+'e7'!S5+'e8'!S5+'e9'!S5+'e10'!S5+'e11'!S5+'e12'!S5+e13a!S5+e13b!S5)</f>
        <v>6</v>
      </c>
      <c r="T5" s="2">
        <f>SUM('e1'!T5+'e2'!T5+'e3'!T5+'e4'!T5+'e5'!T5+'e6'!T5+'e7'!T5+'e8'!T5+'e9'!T5+'e10'!T5+'e11'!T5+'e12'!T5+e13a!T5+e13b!T5)</f>
        <v>0</v>
      </c>
      <c r="U5" s="2">
        <f>SUM('e1'!U5+'e2'!U5+'e3'!U5+'e4'!U5+'e5'!U5+'e6'!U5+'e7'!U5+'e8'!U5+'e9'!U5+'e10'!U5+'e11'!U5+'e12'!U5+e13a!U5+e13b!U5)</f>
        <v>7</v>
      </c>
      <c r="V5" s="2">
        <f>SUM('e1'!V5+'e2'!V5+'e3'!V5+'e4'!V5+'e5'!V5+'e6'!V5+'e7'!V5+'e8'!V5+'e9'!V5+'e10'!V5+'e11'!V5+'e12'!V5+e13a!V5+e13b!V5)</f>
        <v>0</v>
      </c>
      <c r="W5" s="2">
        <f t="shared" ref="W5:X5" si="12">SUM(S5+U5)</f>
        <v>13</v>
      </c>
      <c r="X5" s="2">
        <f t="shared" si="12"/>
        <v>0</v>
      </c>
      <c r="Y5" s="2"/>
      <c r="Z5" s="2">
        <f>'e1'!X5+'e2'!X5+'e3'!X5+'e4'!X5+'e5'!X5+'e6'!X5+'e7'!X5+'e8'!X5+'e9'!X5+'e10'!X5+'e11'!X5+'e12'!X5+e13a!X5+e13b!X5</f>
        <v>5</v>
      </c>
      <c r="AA5" s="2">
        <f>'e1'!Y5+'e2'!Y5+'e3'!Y5+'e4'!Y5+'e5'!Y5+'e6'!Y5+'e7'!Y5+'e8'!Y5+'e9'!Y5+'e10'!Y5+'e11'!Y5+'e12'!Y5+e13a!Y5+e13b!Y5</f>
        <v>2</v>
      </c>
      <c r="AB5" s="1">
        <f>'e1'!Z5+'e2'!Z5+'e3'!Z5+'e4'!Z5+'e5'!Z5+'e6'!Z5+'e7'!Z5+'e8'!Z5+'e9'!Z5+'e10'!Z5+'e11'!Z5+'e12'!Z5+e13a!Z5+e13b!Z5</f>
        <v>6</v>
      </c>
      <c r="AC5" s="1">
        <f>'e1'!AA5+'e2'!AA5+'e3'!AA5+'e4'!AA5+'e5'!AA5+'e6'!AA5+'e7'!AA5+'e8'!AA5+'e9'!AA5+'e10'!AA5+'e11'!AA5+'e12'!AA5+e13a!AA5+e13b!AA5</f>
        <v>3</v>
      </c>
      <c r="AD5" s="1">
        <f t="shared" ref="AD5:AE5" si="13">Z5+AB5</f>
        <v>11</v>
      </c>
      <c r="AE5" s="1">
        <f t="shared" si="13"/>
        <v>5</v>
      </c>
      <c r="AF5" s="8">
        <f t="shared" si="9"/>
        <v>0.4545454545</v>
      </c>
    </row>
    <row r="6" ht="12.0" customHeight="1">
      <c r="A6" s="5" t="s">
        <v>32</v>
      </c>
      <c r="C6" s="6">
        <f>SUM('e1'!B6,'e2'!B6,'e3'!B6,'e4'!B6,'e5'!B6,'e6'!B6,'e7'!B6,'e8'!B6,'e9'!B6,'e10'!B6,'e11'!B6,'e12'!B6,e13a!B6,e13b!B6)</f>
        <v>1.869047619</v>
      </c>
      <c r="D6" s="6">
        <f>SUM('e1'!C6,'e2'!C6,'e3'!C6,'e4'!C6,'e5'!C6,'e6'!C6,'e7'!C6,'e8'!C6,'e9'!C6,'e10'!C6,'e11'!C6,'e12'!C6,e13a!C6,e13b!C6)</f>
        <v>14.0952381</v>
      </c>
      <c r="E6" s="6">
        <f t="shared" si="3"/>
        <v>0.1326013514</v>
      </c>
      <c r="F6" s="2">
        <f>'e1'!D6+'e2'!D6+'e3'!D6+'e4'!D6+'e5'!D6+'e6'!D6+'e7'!D6+'e8'!D6+'e9'!D6+'e10'!D6+'e11'!D6+'e12'!D6+e13a!D6+e13b!D6</f>
        <v>0</v>
      </c>
      <c r="G6" s="2">
        <f>SUM('e1'!F6,'e2'!F6,'e3'!F6,'e4'!F6,'e5'!F6,'e6'!F6,'e7'!F6,'e8'!F6,'e9'!F6,'e10'!F6,'e11'!F6,'e12'!F6,e13a!F6,e13b!F6)</f>
        <v>6</v>
      </c>
      <c r="H6" s="2">
        <f>SUM('e1'!G6,'e2'!G6,'e3'!G6,'e4'!G6,'e5'!G6,'e6'!G6,'e7'!G6,'e8'!G6,'e9'!G6,'e10'!G6,'e11'!G6,'e12'!G6,e13a!G6,e13b!G6)</f>
        <v>9</v>
      </c>
      <c r="I6" s="2">
        <f>SUM('e1'!H6,'e2'!H6,'e3'!H6,'e4'!H6,'e5'!H6,'e6'!H6,'e7'!H6,'e8'!H6,'e9'!H6,'e10'!H6,'e11'!H6,'e12'!H6,e13a!H6,e13b!H6)</f>
        <v>66</v>
      </c>
      <c r="J6" s="2">
        <f>SUM('e1'!I6,'e2'!I6,'e3'!I6,'e4'!I6,'e5'!I6,'e6'!I6,'e7'!I6,'e8'!I6,'e9'!I6,'e10'!I6,'e11'!I6,'e12'!I6,e13a!I6,e13b!I6)</f>
        <v>9</v>
      </c>
      <c r="K6" s="6">
        <f t="shared" si="4"/>
        <v>0.6515151515</v>
      </c>
      <c r="L6" s="2">
        <f>'e1'!J6+'e2'!J6+'e3'!J6+'e4'!J6+'e5'!J6+'e6'!J6+'e7'!J6+'e8'!J6+'e9'!J6+'e10'!J6+'e11'!J6+'e12'!J6+e13a!J6+e13b!J6</f>
        <v>5</v>
      </c>
      <c r="M6" s="2"/>
      <c r="N6" s="2">
        <f>SUM('e1'!L6,'e2'!L6,'e3'!L6,'e4'!L6,'e5'!L6,'e6'!L6,'e7'!L6,'e8'!L6,'e9'!L6,'e10'!L6,'e11'!L6,'e12'!L6,e13a!L6,e13b!L6)</f>
        <v>0</v>
      </c>
      <c r="O6" s="2">
        <f>SUM('e1'!M6,'e2'!M6,'e3'!M6,'e4'!M6,'e5'!M6,'e6'!M6,'e7'!M6,'e8'!M6,'e9'!M6,'e10'!M6,'e11'!M6,'e12'!M6,e13a!M6,e13b!M6)</f>
        <v>7</v>
      </c>
      <c r="P6" s="3">
        <f t="shared" si="5"/>
        <v>0</v>
      </c>
      <c r="Q6" s="7">
        <f t="shared" si="6"/>
        <v>0.7841165029</v>
      </c>
      <c r="R6" s="2"/>
      <c r="S6" s="2">
        <f>SUM('e1'!S6+'e2'!S6+'e3'!S6+'e4'!S6+'e5'!S6+'e6'!S6+'e7'!S6+'e8'!S6+'e9'!S6+'e10'!S6+'e11'!S6+'e12'!S6+e13a!S6+e13b!S6)</f>
        <v>6</v>
      </c>
      <c r="T6" s="2">
        <f>SUM('e1'!T6+'e2'!T6+'e3'!T6+'e4'!T6+'e5'!T6+'e6'!T6+'e7'!T6+'e8'!T6+'e9'!T6+'e10'!T6+'e11'!T6+'e12'!T6+e13a!T6+e13b!T6)</f>
        <v>1</v>
      </c>
      <c r="U6" s="2">
        <f>SUM('e1'!U6+'e2'!U6+'e3'!U6+'e4'!U6+'e5'!U6+'e6'!U6+'e7'!U6+'e8'!U6+'e9'!U6+'e10'!U6+'e11'!U6+'e12'!U6+e13a!U6+e13b!U6)</f>
        <v>6</v>
      </c>
      <c r="V6" s="2">
        <f>SUM('e1'!V6+'e2'!V6+'e3'!V6+'e4'!V6+'e5'!V6+'e6'!V6+'e7'!V6+'e8'!V6+'e9'!V6+'e10'!V6+'e11'!V6+'e12'!V6+e13a!V6+e13b!V6)</f>
        <v>0</v>
      </c>
      <c r="W6" s="2">
        <f t="shared" ref="W6:X6" si="14">SUM(S6+U6)</f>
        <v>12</v>
      </c>
      <c r="X6" s="2">
        <f t="shared" si="14"/>
        <v>1</v>
      </c>
      <c r="Y6" s="2"/>
      <c r="Z6" s="2">
        <f>'e1'!X6+'e2'!X6+'e3'!X6+'e4'!X6+'e5'!X6+'e6'!X6+'e7'!X6+'e8'!X6+'e9'!X6+'e10'!X6+'e11'!X6+'e12'!X6+e13a!X6+e13b!X6</f>
        <v>5</v>
      </c>
      <c r="AA6" s="2">
        <f>'e1'!Y6+'e2'!Y6+'e3'!Y6+'e4'!Y6+'e5'!Y6+'e6'!Y6+'e7'!Y6+'e8'!Y6+'e9'!Y6+'e10'!Y6+'e11'!Y6+'e12'!Y6+e13a!Y6+e13b!Y6</f>
        <v>2</v>
      </c>
      <c r="AB6" s="1">
        <f>'e1'!Z6+'e2'!Z6+'e3'!Z6+'e4'!Z6+'e5'!Z6+'e6'!Z6+'e7'!Z6+'e8'!Z6+'e9'!Z6+'e10'!Z6+'e11'!Z6+'e12'!Z6+e13a!Z6+e13b!Z6</f>
        <v>6</v>
      </c>
      <c r="AC6" s="1">
        <f>'e1'!AA6+'e2'!AA6+'e3'!AA6+'e4'!AA6+'e5'!AA6+'e6'!AA6+'e7'!AA6+'e8'!AA6+'e9'!AA6+'e10'!AA6+'e11'!AA6+'e12'!AA6+e13a!AA6+e13b!AA6</f>
        <v>3</v>
      </c>
      <c r="AD6" s="1">
        <f t="shared" ref="AD6:AE6" si="15">Z6+AB6</f>
        <v>11</v>
      </c>
      <c r="AE6" s="1">
        <f t="shared" si="15"/>
        <v>5</v>
      </c>
      <c r="AF6" s="8">
        <f t="shared" si="9"/>
        <v>0.4545454545</v>
      </c>
    </row>
    <row r="7" ht="12.0" customHeight="1">
      <c r="A7" s="4" t="s">
        <v>33</v>
      </c>
      <c r="C7" s="6">
        <f>SUM('e1'!B7,'e2'!B7,'e3'!B7,'e4'!B7,'e5'!B7,'e6'!B7,'e7'!B7,'e8'!B7,'e9'!B7,'e10'!B7,'e11'!B7,'e12'!B7,e13a!B7,e13b!B7)</f>
        <v>1.55952381</v>
      </c>
      <c r="D7" s="6">
        <f>SUM('e1'!C7,'e2'!C7,'e3'!C7,'e4'!C7,'e5'!C7,'e6'!C7,'e7'!C7,'e8'!C7,'e9'!C7,'e10'!C7,'e11'!C7,'e12'!C7,e13a!C7,e13b!C7)</f>
        <v>12.07142857</v>
      </c>
      <c r="E7" s="6">
        <f t="shared" si="3"/>
        <v>0.1291913215</v>
      </c>
      <c r="F7" s="2">
        <f>'e1'!D7+'e2'!D7+'e3'!D7+'e4'!D7+'e5'!D7+'e6'!D7+'e7'!D7+'e8'!D7+'e9'!D7+'e10'!D7+'e11'!D7+'e12'!D7+e13a!D7+e13b!D7</f>
        <v>3</v>
      </c>
      <c r="G7" s="2">
        <f>SUM('e1'!F7,'e2'!F7,'e3'!F7,'e4'!F7,'e5'!F7,'e6'!F7,'e7'!F7,'e8'!F7,'e9'!F7,'e10'!F7,'e11'!F7,'e12'!F7,e13a!F7,e13b!F7)</f>
        <v>3</v>
      </c>
      <c r="H7" s="2">
        <f>SUM('e1'!G7,'e2'!G7,'e3'!G7,'e4'!G7,'e5'!G7,'e6'!G7,'e7'!G7,'e8'!G7,'e9'!G7,'e10'!G7,'e11'!G7,'e12'!G7,e13a!G7,e13b!G7)</f>
        <v>7</v>
      </c>
      <c r="I7" s="2">
        <f>SUM('e1'!H7,'e2'!H7,'e3'!H7,'e4'!H7,'e5'!H7,'e6'!H7,'e7'!H7,'e8'!H7,'e9'!H7,'e10'!H7,'e11'!H7,'e12'!H7,e13a!H7,e13b!H7)</f>
        <v>61</v>
      </c>
      <c r="J7" s="2">
        <f>SUM('e1'!I7,'e2'!I7,'e3'!I7,'e4'!I7,'e5'!I7,'e6'!I7,'e7'!I7,'e8'!I7,'e9'!I7,'e10'!I7,'e11'!I7,'e12'!I7,e13a!I7,e13b!I7)</f>
        <v>8</v>
      </c>
      <c r="K7" s="6">
        <f t="shared" si="4"/>
        <v>0.3606557377</v>
      </c>
      <c r="L7" s="2">
        <f>'e1'!J7+'e2'!J7+'e3'!J7+'e4'!J7+'e5'!J7+'e6'!J7+'e7'!J7+'e8'!J7+'e9'!J7+'e10'!J7+'e11'!J7+'e12'!J7+e13a!J7+e13b!J7</f>
        <v>5</v>
      </c>
      <c r="M7" s="2"/>
      <c r="N7" s="2">
        <f>SUM('e1'!L7,'e2'!L7,'e3'!L7,'e4'!L7,'e5'!L7,'e6'!L7,'e7'!L7,'e8'!L7,'e9'!L7,'e10'!L7,'e11'!L7,'e12'!L7,e13a!L7,e13b!L7)</f>
        <v>0</v>
      </c>
      <c r="O7" s="2">
        <f>SUM('e1'!M7,'e2'!M7,'e3'!M7,'e4'!M7,'e5'!M7,'e6'!M7,'e7'!M7,'e8'!M7,'e9'!M7,'e10'!M7,'e11'!M7,'e12'!M7,e13a!M7,e13b!M7)</f>
        <v>7</v>
      </c>
      <c r="P7" s="3">
        <f t="shared" si="5"/>
        <v>0</v>
      </c>
      <c r="Q7" s="7">
        <f t="shared" si="6"/>
        <v>0.4898470592</v>
      </c>
      <c r="R7" s="2"/>
      <c r="S7" s="2">
        <f>SUM('e1'!S7+'e2'!S7+'e3'!S7+'e4'!S7+'e5'!S7+'e6'!S7+'e7'!S7+'e8'!S7+'e9'!S7+'e10'!S7+'e11'!S7+'e12'!S7+e13a!S7+e13b!S7)</f>
        <v>5</v>
      </c>
      <c r="T7" s="2">
        <f>SUM('e1'!T7+'e2'!T7+'e3'!T7+'e4'!T7+'e5'!T7+'e6'!T7+'e7'!T7+'e8'!T7+'e9'!T7+'e10'!T7+'e11'!T7+'e12'!T7+e13a!T7+e13b!T7)</f>
        <v>2</v>
      </c>
      <c r="U7" s="2">
        <f>SUM('e1'!U7+'e2'!U7+'e3'!U7+'e4'!U7+'e5'!U7+'e6'!U7+'e7'!U7+'e8'!U7+'e9'!U7+'e10'!U7+'e11'!U7+'e12'!U7+e13a!U7+e13b!U7)</f>
        <v>5</v>
      </c>
      <c r="V7" s="2">
        <f>SUM('e1'!V7+'e2'!V7+'e3'!V7+'e4'!V7+'e5'!V7+'e6'!V7+'e7'!V7+'e8'!V7+'e9'!V7+'e10'!V7+'e11'!V7+'e12'!V7+e13a!V7+e13b!V7)</f>
        <v>0</v>
      </c>
      <c r="W7" s="2">
        <f t="shared" ref="W7:X7" si="16">SUM(S7+U7)</f>
        <v>10</v>
      </c>
      <c r="X7" s="2">
        <f t="shared" si="16"/>
        <v>2</v>
      </c>
      <c r="Y7" s="2"/>
      <c r="Z7" s="2">
        <f>'e1'!X7+'e2'!X7+'e3'!X7+'e4'!X7+'e5'!X7+'e6'!X7+'e7'!X7+'e8'!X7+'e9'!X7+'e10'!X7+'e11'!X7+'e12'!X7+e13a!X7+e13b!X7</f>
        <v>5</v>
      </c>
      <c r="AA7" s="2">
        <f>'e1'!Y7+'e2'!Y7+'e3'!Y7+'e4'!Y7+'e5'!Y7+'e6'!Y7+'e7'!Y7+'e8'!Y7+'e9'!Y7+'e10'!Y7+'e11'!Y7+'e12'!Y7+e13a!Y7+e13b!Y7</f>
        <v>1</v>
      </c>
      <c r="AB7" s="1">
        <f>'e1'!Z7+'e2'!Z7+'e3'!Z7+'e4'!Z7+'e5'!Z7+'e6'!Z7+'e7'!Z7+'e8'!Z7+'e9'!Z7+'e10'!Z7+'e11'!Z7+'e12'!Z7+e13a!Z7+e13b!Z7</f>
        <v>6</v>
      </c>
      <c r="AC7" s="1">
        <f>'e1'!AA7+'e2'!AA7+'e3'!AA7+'e4'!AA7+'e5'!AA7+'e6'!AA7+'e7'!AA7+'e8'!AA7+'e9'!AA7+'e10'!AA7+'e11'!AA7+'e12'!AA7+e13a!AA7+e13b!AA7</f>
        <v>3</v>
      </c>
      <c r="AD7" s="1">
        <f t="shared" ref="AD7:AE7" si="17">Z7+AB7</f>
        <v>11</v>
      </c>
      <c r="AE7" s="1">
        <f t="shared" si="17"/>
        <v>4</v>
      </c>
      <c r="AF7" s="8">
        <f t="shared" si="9"/>
        <v>0.3636363636</v>
      </c>
    </row>
    <row r="8" ht="12.0" customHeight="1">
      <c r="A8" s="5" t="s">
        <v>34</v>
      </c>
      <c r="C8" s="6">
        <f>SUM('e1'!B8,'e2'!B8,'e3'!B8,'e4'!B8,'e5'!B8,'e6'!B8,'e7'!B8,'e8'!B8,'e9'!B8,'e10'!B8,'e11'!B8,'e12'!B8,e13a!B8,e13b!B8)</f>
        <v>2.892857143</v>
      </c>
      <c r="D8" s="6">
        <f>SUM('e1'!C8,'e2'!C8,'e3'!C8,'e4'!C8,'e5'!C8,'e6'!C8,'e7'!C8,'e8'!C8,'e9'!C8,'e10'!C8,'e11'!C8,'e12'!C8,e13a!C8,e13b!C8)</f>
        <v>9.071428571</v>
      </c>
      <c r="E8" s="6">
        <f t="shared" si="3"/>
        <v>0.3188976378</v>
      </c>
      <c r="F8" s="2">
        <f>'e1'!D8+'e2'!D8+'e3'!D8+'e4'!D8+'e5'!D8+'e6'!D8+'e7'!D8+'e8'!D8+'e9'!D8+'e10'!D8+'e11'!D8+'e12'!D8+e13a!D8+e13b!D8</f>
        <v>2</v>
      </c>
      <c r="G8" s="2">
        <f>SUM('e1'!F8,'e2'!F8,'e3'!F8,'e4'!F8,'e5'!F8,'e6'!F8,'e7'!F8,'e8'!F8,'e9'!F8,'e10'!F8,'e11'!F8,'e12'!F8,e13a!F8,e13b!F8)</f>
        <v>1</v>
      </c>
      <c r="H8" s="2">
        <f>SUM('e1'!G8,'e2'!G8,'e3'!G8,'e4'!G8,'e5'!G8,'e6'!G8,'e7'!G8,'e8'!G8,'e9'!G8,'e10'!G8,'e11'!G8,'e12'!G8,e13a!G8,e13b!G8)</f>
        <v>6</v>
      </c>
      <c r="I8" s="2">
        <f>SUM('e1'!H8,'e2'!H8,'e3'!H8,'e4'!H8,'e5'!H8,'e6'!H8,'e7'!H8,'e8'!H8,'e9'!H8,'e10'!H8,'e11'!H8,'e12'!H8,e13a!H8,e13b!H8)</f>
        <v>55</v>
      </c>
      <c r="J8" s="2">
        <f>SUM('e1'!I8,'e2'!I8,'e3'!I8,'e4'!I8,'e5'!I8,'e6'!I8,'e7'!I8,'e8'!I8,'e9'!I8,'e10'!I8,'e11'!I8,'e12'!I8,e13a!I8,e13b!I8)</f>
        <v>7</v>
      </c>
      <c r="K8" s="6">
        <f t="shared" si="4"/>
        <v>0.1272727273</v>
      </c>
      <c r="L8" s="2">
        <f>'e1'!J8+'e2'!J8+'e3'!J8+'e4'!J8+'e5'!J8+'e6'!J8+'e7'!J8+'e8'!J8+'e9'!J8+'e10'!J8+'e11'!J8+'e12'!J8+e13a!J8+e13b!J8</f>
        <v>5</v>
      </c>
      <c r="M8" s="2"/>
      <c r="N8" s="2">
        <f>SUM('e1'!L8,'e2'!L8,'e3'!L8,'e4'!L8,'e5'!L8,'e6'!L8,'e7'!L8,'e8'!L8,'e9'!L8,'e10'!L8,'e11'!L8,'e12'!L8,e13a!L8,e13b!L8)</f>
        <v>0</v>
      </c>
      <c r="O8" s="2">
        <f>SUM('e1'!M8,'e2'!M8,'e3'!M8,'e4'!M8,'e5'!M8,'e6'!M8,'e7'!M8,'e8'!M8,'e9'!M8,'e10'!M8,'e11'!M8,'e12'!M8,e13a!M8,e13b!M8)</f>
        <v>7</v>
      </c>
      <c r="P8" s="3">
        <f t="shared" si="5"/>
        <v>0</v>
      </c>
      <c r="Q8" s="7">
        <f t="shared" si="6"/>
        <v>0.4461703651</v>
      </c>
      <c r="R8" s="2"/>
      <c r="S8" s="2">
        <f>SUM('e1'!S8+'e2'!S8+'e3'!S8+'e4'!S8+'e5'!S8+'e6'!S8+'e7'!S8+'e8'!S8+'e9'!S8+'e10'!S8+'e11'!S8+'e12'!S8+e13a!S8+e13b!S8)</f>
        <v>3</v>
      </c>
      <c r="T8" s="2">
        <f>SUM('e1'!T8+'e2'!T8+'e3'!T8+'e4'!T8+'e5'!T8+'e6'!T8+'e7'!T8+'e8'!T8+'e9'!T8+'e10'!T8+'e11'!T8+'e12'!T8+e13a!T8+e13b!T8)</f>
        <v>1</v>
      </c>
      <c r="U8" s="2">
        <f>SUM('e1'!U8+'e2'!U8+'e3'!U8+'e4'!U8+'e5'!U8+'e6'!U8+'e7'!U8+'e8'!U8+'e9'!U8+'e10'!U8+'e11'!U8+'e12'!U8+e13a!U8+e13b!U8)</f>
        <v>4</v>
      </c>
      <c r="V8" s="2">
        <f>SUM('e1'!V8+'e2'!V8+'e3'!V8+'e4'!V8+'e5'!V8+'e6'!V8+'e7'!V8+'e8'!V8+'e9'!V8+'e10'!V8+'e11'!V8+'e12'!V8+e13a!V8+e13b!V8)</f>
        <v>1</v>
      </c>
      <c r="W8" s="2">
        <f t="shared" ref="W8:X8" si="18">SUM(S8+U8)</f>
        <v>7</v>
      </c>
      <c r="X8" s="2">
        <f t="shared" si="18"/>
        <v>2</v>
      </c>
      <c r="Y8" s="2"/>
      <c r="Z8" s="2">
        <f>'e1'!X8+'e2'!X8+'e3'!X8+'e4'!X8+'e5'!X8+'e6'!X8+'e7'!X8+'e8'!X8+'e9'!X8+'e10'!X8+'e11'!X8+'e12'!X8+e13a!X8+e13b!X8</f>
        <v>5</v>
      </c>
      <c r="AA8" s="2">
        <f>'e1'!Y8+'e2'!Y8+'e3'!Y8+'e4'!Y8+'e5'!Y8+'e6'!Y8+'e7'!Y8+'e8'!Y8+'e9'!Y8+'e10'!Y8+'e11'!Y8+'e12'!Y8+e13a!Y8+e13b!Y8</f>
        <v>2</v>
      </c>
      <c r="AB8" s="1">
        <f>'e1'!Z8+'e2'!Z8+'e3'!Z8+'e4'!Z8+'e5'!Z8+'e6'!Z8+'e7'!Z8+'e8'!Z8+'e9'!Z8+'e10'!Z8+'e11'!Z8+'e12'!Z8+e13a!Z8+e13b!Z8</f>
        <v>6</v>
      </c>
      <c r="AC8" s="1">
        <f>'e1'!AA8+'e2'!AA8+'e3'!AA8+'e4'!AA8+'e5'!AA8+'e6'!AA8+'e7'!AA8+'e8'!AA8+'e9'!AA8+'e10'!AA8+'e11'!AA8+'e12'!AA8+e13a!AA8+e13b!AA8</f>
        <v>3</v>
      </c>
      <c r="AD8" s="1">
        <f t="shared" ref="AD8:AE8" si="19">Z8+AB8</f>
        <v>11</v>
      </c>
      <c r="AE8" s="1">
        <f t="shared" si="19"/>
        <v>5</v>
      </c>
      <c r="AF8" s="8">
        <f t="shared" si="9"/>
        <v>0.4545454545</v>
      </c>
    </row>
    <row r="9" ht="12.0" customHeight="1">
      <c r="A9" s="4" t="s">
        <v>35</v>
      </c>
      <c r="C9" s="6">
        <f>SUM('e1'!B9,'e2'!B9,'e3'!B9,'e4'!B9,'e5'!B9,'e6'!B9,'e7'!B9,'e8'!B9,'e9'!B9,'e10'!B9,'e11'!B9,'e12'!B9,e13a!B9,e13b!B9)</f>
        <v>1.226190476</v>
      </c>
      <c r="D9" s="6">
        <f>SUM('e1'!C9,'e2'!C9,'e3'!C9,'e4'!C9,'e5'!C9,'e6'!C9,'e7'!C9,'e8'!C9,'e9'!C9,'e10'!C9,'e11'!C9,'e12'!C9,e13a!C9,e13b!C9)</f>
        <v>7.071428571</v>
      </c>
      <c r="E9" s="6">
        <f t="shared" si="3"/>
        <v>0.1734006734</v>
      </c>
      <c r="F9" s="2">
        <f>'e1'!D9+'e2'!D9+'e3'!D9+'e4'!D9+'e5'!D9+'e6'!D9+'e7'!D9+'e8'!D9+'e9'!D9+'e10'!D9+'e11'!D9+'e12'!D9+e13a!D9+e13b!D9</f>
        <v>0</v>
      </c>
      <c r="G9" s="2">
        <f>SUM('e1'!F9,'e2'!F9,'e3'!F9,'e4'!F9,'e5'!F9,'e6'!F9,'e7'!F9,'e8'!F9,'e9'!F9,'e10'!F9,'e11'!F9,'e12'!F9,e13a!F9,e13b!F9)</f>
        <v>4</v>
      </c>
      <c r="H9" s="2">
        <f>SUM('e1'!G9,'e2'!G9,'e3'!G9,'e4'!G9,'e5'!G9,'e6'!G9,'e7'!G9,'e8'!G9,'e9'!G9,'e10'!G9,'e11'!G9,'e12'!G9,e13a!G9,e13b!G9)</f>
        <v>11</v>
      </c>
      <c r="I9" s="2">
        <f>SUM('e1'!H9,'e2'!H9,'e3'!H9,'e4'!H9,'e5'!H9,'e6'!H9,'e7'!H9,'e8'!H9,'e9'!H9,'e10'!H9,'e11'!H9,'e12'!H9,e13a!H9,e13b!H9)</f>
        <v>48</v>
      </c>
      <c r="J9" s="2">
        <f>SUM('e1'!I9,'e2'!I9,'e3'!I9,'e4'!I9,'e5'!I9,'e6'!I9,'e7'!I9,'e8'!I9,'e9'!I9,'e10'!I9,'e11'!I9,'e12'!I9,e13a!I9,e13b!I9)</f>
        <v>6</v>
      </c>
      <c r="K9" s="6">
        <f t="shared" si="4"/>
        <v>0.6284722222</v>
      </c>
      <c r="L9" s="2">
        <f>'e1'!J9+'e2'!J9+'e3'!J9+'e4'!J9+'e5'!J9+'e6'!J9+'e7'!J9+'e8'!J9+'e9'!J9+'e10'!J9+'e11'!J9+'e12'!J9+e13a!J9+e13b!J9</f>
        <v>1</v>
      </c>
      <c r="M9" s="2"/>
      <c r="N9" s="2">
        <f>SUM('e1'!L9,'e2'!L9,'e3'!L9,'e4'!L9,'e5'!L9,'e6'!L9,'e7'!L9,'e8'!L9,'e9'!L9,'e10'!L9,'e11'!L9,'e12'!L9,e13a!L9,e13b!L9)</f>
        <v>0</v>
      </c>
      <c r="O9" s="2">
        <f>SUM('e1'!M9,'e2'!M9,'e3'!M9,'e4'!M9,'e5'!M9,'e6'!M9,'e7'!M9,'e8'!M9,'e9'!M9,'e10'!M9,'e11'!M9,'e12'!M9,e13a!M9,e13b!M9)</f>
        <v>7</v>
      </c>
      <c r="P9" s="3">
        <f t="shared" si="5"/>
        <v>0</v>
      </c>
      <c r="Q9" s="7">
        <f t="shared" si="6"/>
        <v>0.8018728956</v>
      </c>
      <c r="R9" s="2"/>
      <c r="S9" s="2">
        <f>SUM('e1'!S9+'e2'!S9+'e3'!S9+'e4'!S9+'e5'!S9+'e6'!S9+'e7'!S9+'e8'!S9+'e9'!S9+'e10'!S9+'e11'!S9+'e12'!S9+e13a!S9+e13b!S9)</f>
        <v>2</v>
      </c>
      <c r="T9" s="2">
        <f>SUM('e1'!T9+'e2'!T9+'e3'!T9+'e4'!T9+'e5'!T9+'e6'!T9+'e7'!T9+'e8'!T9+'e9'!T9+'e10'!T9+'e11'!T9+'e12'!T9+e13a!T9+e13b!T9)</f>
        <v>0</v>
      </c>
      <c r="U9" s="2">
        <f>SUM('e1'!U9+'e2'!U9+'e3'!U9+'e4'!U9+'e5'!U9+'e6'!U9+'e7'!U9+'e8'!U9+'e9'!U9+'e10'!U9+'e11'!U9+'e12'!U9+e13a!U9+e13b!U9)</f>
        <v>3</v>
      </c>
      <c r="V9" s="2">
        <f>SUM('e1'!V9+'e2'!V9+'e3'!V9+'e4'!V9+'e5'!V9+'e6'!V9+'e7'!V9+'e8'!V9+'e9'!V9+'e10'!V9+'e11'!V9+'e12'!V9+e13a!V9+e13b!V9)</f>
        <v>0</v>
      </c>
      <c r="W9" s="2">
        <f t="shared" ref="W9:X9" si="20">SUM(S9+U9)</f>
        <v>5</v>
      </c>
      <c r="X9" s="2">
        <f t="shared" si="20"/>
        <v>0</v>
      </c>
      <c r="Y9" s="2"/>
      <c r="Z9" s="2">
        <f>'e1'!X9+'e2'!X9+'e3'!X9+'e4'!X9+'e5'!X9+'e6'!X9+'e7'!X9+'e8'!X9+'e9'!X9+'e10'!X9+'e11'!X9+'e12'!X9+e13a!X9+e13b!X9</f>
        <v>5</v>
      </c>
      <c r="AA9" s="2">
        <f>'e1'!Y9+'e2'!Y9+'e3'!Y9+'e4'!Y9+'e5'!Y9+'e6'!Y9+'e7'!Y9+'e8'!Y9+'e9'!Y9+'e10'!Y9+'e11'!Y9+'e12'!Y9+e13a!Y9+e13b!Y9</f>
        <v>3</v>
      </c>
      <c r="AB9" s="1">
        <f>'e1'!Z9+'e2'!Z9+'e3'!Z9+'e4'!Z9+'e5'!Z9+'e6'!Z9+'e7'!Z9+'e8'!Z9+'e9'!Z9+'e10'!Z9+'e11'!Z9+'e12'!Z9+e13a!Z9+e13b!Z9</f>
        <v>6</v>
      </c>
      <c r="AC9" s="1">
        <f>'e1'!AA9+'e2'!AA9+'e3'!AA9+'e4'!AA9+'e5'!AA9+'e6'!AA9+'e7'!AA9+'e8'!AA9+'e9'!AA9+'e10'!AA9+'e11'!AA9+'e12'!AA9+e13a!AA9+e13b!AA9</f>
        <v>3</v>
      </c>
      <c r="AD9" s="1">
        <f t="shared" ref="AD9:AE9" si="21">Z9+AB9</f>
        <v>11</v>
      </c>
      <c r="AE9" s="1">
        <f t="shared" si="21"/>
        <v>6</v>
      </c>
      <c r="AF9" s="8">
        <f t="shared" si="9"/>
        <v>0.5454545455</v>
      </c>
    </row>
    <row r="10" ht="12.0" customHeight="1">
      <c r="A10" s="4" t="s">
        <v>36</v>
      </c>
      <c r="C10" s="6">
        <f>SUM('e1'!B10,'e2'!B10,'e3'!B10,'e4'!B10,'e5'!B10,'e6'!B10,'e7'!B10,'e8'!B10,'e9'!B10,'e10'!B10,'e11'!B10,'e12'!B10,e13a!B10,e13b!B10)</f>
        <v>2.55952381</v>
      </c>
      <c r="D10" s="6">
        <f>SUM('e1'!C10,'e2'!C10,'e3'!C10,'e4'!C10,'e5'!C10,'e6'!C10,'e7'!C10,'e8'!C10,'e9'!C10,'e10'!C10,'e11'!C10,'e12'!C10,e13a!C10,e13b!C10)</f>
        <v>5.071428571</v>
      </c>
      <c r="E10" s="6">
        <f t="shared" si="3"/>
        <v>0.5046948357</v>
      </c>
      <c r="F10" s="2">
        <f>'e1'!D10+'e2'!D10+'e3'!D10+'e4'!D10+'e5'!D10+'e6'!D10+'e7'!D10+'e8'!D10+'e9'!D10+'e10'!D10+'e11'!D10+'e12'!D10+e13a!D10+e13b!D10</f>
        <v>2</v>
      </c>
      <c r="G10" s="2">
        <f>SUM('e1'!F10,'e2'!F10,'e3'!F10,'e4'!F10,'e5'!F10,'e6'!F10,'e7'!F10,'e8'!F10,'e9'!F10,'e10'!F10,'e11'!F10,'e12'!F10,e13a!F10,e13b!F10)</f>
        <v>1</v>
      </c>
      <c r="H10" s="2">
        <f>SUM('e1'!G10,'e2'!G10,'e3'!G10,'e4'!G10,'e5'!G10,'e6'!G10,'e7'!G10,'e8'!G10,'e9'!G10,'e10'!G10,'e11'!G10,'e12'!G10,e13a!G10,e13b!G10)</f>
        <v>6</v>
      </c>
      <c r="I10" s="2">
        <f>SUM('e1'!H10,'e2'!H10,'e3'!H10,'e4'!H10,'e5'!H10,'e6'!H10,'e7'!H10,'e8'!H10,'e9'!H10,'e10'!H10,'e11'!H10,'e12'!H10,e13a!H10,e13b!H10)</f>
        <v>40</v>
      </c>
      <c r="J10" s="2">
        <f>SUM('e1'!I10,'e2'!I10,'e3'!I10,'e4'!I10,'e5'!I10,'e6'!I10,'e7'!I10,'e8'!I10,'e9'!I10,'e10'!I10,'e11'!I10,'e12'!I10,e13a!I10,e13b!I10)</f>
        <v>5</v>
      </c>
      <c r="K10" s="6">
        <f t="shared" si="4"/>
        <v>0.17</v>
      </c>
      <c r="L10" s="2">
        <f>'e1'!J10+'e2'!J10+'e3'!J10+'e4'!J10+'e5'!J10+'e6'!J10+'e7'!J10+'e8'!J10+'e9'!J10+'e10'!J10+'e11'!J10+'e12'!J10+e13a!J10+e13b!J10</f>
        <v>4</v>
      </c>
      <c r="M10" s="2"/>
      <c r="N10" s="2">
        <f>SUM('e1'!L10,'e2'!L10,'e3'!L10,'e4'!L10,'e5'!L10,'e6'!L10,'e7'!L10,'e8'!L10,'e9'!L10,'e10'!L10,'e11'!L10,'e12'!L10,e13a!L10,e13b!L10)</f>
        <v>0</v>
      </c>
      <c r="O10" s="2">
        <f>SUM('e1'!M10,'e2'!M10,'e3'!M10,'e4'!M10,'e5'!M10,'e6'!M10,'e7'!M10,'e8'!M10,'e9'!M10,'e10'!M10,'e11'!M10,'e12'!M10,e13a!M10,e13b!M10)</f>
        <v>7</v>
      </c>
      <c r="P10" s="3">
        <f t="shared" si="5"/>
        <v>0</v>
      </c>
      <c r="Q10" s="7">
        <f t="shared" si="6"/>
        <v>0.6746948357</v>
      </c>
      <c r="R10" s="2"/>
      <c r="S10" s="2">
        <f>SUM('e1'!S10+'e2'!S10+'e3'!S10+'e4'!S10+'e5'!S10+'e6'!S10+'e7'!S10+'e8'!S10+'e9'!S10+'e10'!S10+'e11'!S10+'e12'!S10+e13a!S10+e13b!S10)</f>
        <v>1</v>
      </c>
      <c r="T10" s="2">
        <f>SUM('e1'!T10+'e2'!T10+'e3'!T10+'e4'!T10+'e5'!T10+'e6'!T10+'e7'!T10+'e8'!T10+'e9'!T10+'e10'!T10+'e11'!T10+'e12'!T10+e13a!T10+e13b!T10)</f>
        <v>1</v>
      </c>
      <c r="U10" s="2">
        <f>SUM('e1'!U10+'e2'!U10+'e3'!U10+'e4'!U10+'e5'!U10+'e6'!U10+'e7'!U10+'e8'!U10+'e9'!U10+'e10'!U10+'e11'!U10+'e12'!U10+e13a!U10+e13b!U10)</f>
        <v>2</v>
      </c>
      <c r="V10" s="2">
        <f>SUM('e1'!V10+'e2'!V10+'e3'!V10+'e4'!V10+'e5'!V10+'e6'!V10+'e7'!V10+'e8'!V10+'e9'!V10+'e10'!V10+'e11'!V10+'e12'!V10+e13a!V10+e13b!V10)</f>
        <v>1</v>
      </c>
      <c r="W10" s="2">
        <f t="shared" ref="W10:X10" si="22">SUM(S10+U10)</f>
        <v>3</v>
      </c>
      <c r="X10" s="2">
        <f t="shared" si="22"/>
        <v>2</v>
      </c>
      <c r="Y10" s="2"/>
      <c r="Z10" s="2">
        <f>'e1'!X10+'e2'!X10+'e3'!X10+'e4'!X10+'e5'!X10+'e6'!X10+'e7'!X10+'e8'!X10+'e9'!X10+'e10'!X10+'e11'!X10+'e12'!X10+e13a!X10+e13b!X10</f>
        <v>5</v>
      </c>
      <c r="AA10" s="2">
        <f>'e1'!Y10+'e2'!Y10+'e3'!Y10+'e4'!Y10+'e5'!Y10+'e6'!Y10+'e7'!Y10+'e8'!Y10+'e9'!Y10+'e10'!Y10+'e11'!Y10+'e12'!Y10+e13a!Y10+e13b!Y10</f>
        <v>1</v>
      </c>
      <c r="AB10" s="1">
        <f>'e1'!Z10+'e2'!Z10+'e3'!Z10+'e4'!Z10+'e5'!Z10+'e6'!Z10+'e7'!Z10+'e8'!Z10+'e9'!Z10+'e10'!Z10+'e11'!Z10+'e12'!Z10+e13a!Z10+e13b!Z10</f>
        <v>6</v>
      </c>
      <c r="AC10" s="1">
        <f>'e1'!AA10+'e2'!AA10+'e3'!AA10+'e4'!AA10+'e5'!AA10+'e6'!AA10+'e7'!AA10+'e8'!AA10+'e9'!AA10+'e10'!AA10+'e11'!AA10+'e12'!AA10+e13a!AA10+e13b!AA10</f>
        <v>3</v>
      </c>
      <c r="AD10" s="1">
        <f t="shared" ref="AD10:AE10" si="23">Z10+AB10</f>
        <v>11</v>
      </c>
      <c r="AE10" s="1">
        <f t="shared" si="23"/>
        <v>4</v>
      </c>
      <c r="AF10" s="8">
        <f t="shared" si="9"/>
        <v>0.3636363636</v>
      </c>
      <c r="AG10" s="9"/>
      <c r="AH10" s="9"/>
      <c r="AI10" s="9"/>
    </row>
    <row r="11" ht="12.0" customHeight="1">
      <c r="A11" s="5" t="s">
        <v>37</v>
      </c>
      <c r="C11" s="6">
        <f>SUM('e1'!B11,'e2'!B11,'e3'!B11,'e4'!B11,'e5'!B11,'e6'!B11,'e7'!B11,'e8'!B11,'e9'!B11,'e10'!B11,'e11'!B11,'e12'!B11,e13a!B11,e13b!B11)</f>
        <v>1.226190476</v>
      </c>
      <c r="D11" s="6">
        <f>SUM('e1'!C11,'e2'!C11,'e3'!C11,'e4'!C11,'e5'!C11,'e6'!C11,'e7'!C11,'e8'!C11,'e9'!C11,'e10'!C11,'e11'!C11,'e12'!C11,e13a!C11,e13b!C11)</f>
        <v>3.071428571</v>
      </c>
      <c r="E11" s="6">
        <f t="shared" si="3"/>
        <v>0.3992248062</v>
      </c>
      <c r="F11" s="2">
        <f>'e1'!D11+'e2'!D11+'e3'!D11+'e4'!D11+'e5'!D11+'e6'!D11+'e7'!D11+'e8'!D11+'e9'!D11+'e10'!D11+'e11'!D11+'e12'!D11+e13a!D11+e13b!D11</f>
        <v>0</v>
      </c>
      <c r="G11" s="2">
        <f>SUM('e1'!F11,'e2'!F11,'e3'!F11,'e4'!F11,'e5'!F11,'e6'!F11,'e7'!F11,'e8'!F11,'e9'!F11,'e10'!F11,'e11'!F11,'e12'!F11,e13a!F11,e13b!F11)</f>
        <v>3</v>
      </c>
      <c r="H11" s="2">
        <f>SUM('e1'!G11,'e2'!G11,'e3'!G11,'e4'!G11,'e5'!G11,'e6'!G11,'e7'!G11,'e8'!G11,'e9'!G11,'e10'!G11,'e11'!G11,'e12'!G11,e13a!G11,e13b!G11)</f>
        <v>4</v>
      </c>
      <c r="I11" s="2">
        <f>SUM('e1'!H11,'e2'!H11,'e3'!H11,'e4'!H11,'e5'!H11,'e6'!H11,'e7'!H11,'e8'!H11,'e9'!H11,'e10'!H11,'e11'!H11,'e12'!H11,e13a!H11,e13b!H11)</f>
        <v>31</v>
      </c>
      <c r="J11" s="2">
        <f>SUM('e1'!I11,'e2'!I11,'e3'!I11,'e4'!I11,'e5'!I11,'e6'!I11,'e7'!I11,'e8'!I11,'e9'!I11,'e10'!I11,'e11'!I11,'e12'!I11,e13a!I11,e13b!I11)</f>
        <v>4</v>
      </c>
      <c r="K11" s="6">
        <f t="shared" si="4"/>
        <v>0.7177419355</v>
      </c>
      <c r="L11" s="2">
        <f>'e1'!J11+'e2'!J11+'e3'!J11+'e4'!J11+'e5'!J11+'e6'!J11+'e7'!J11+'e8'!J11+'e9'!J11+'e10'!J11+'e11'!J11+'e12'!J11+e13a!J11+e13b!J11</f>
        <v>3</v>
      </c>
      <c r="M11" s="2"/>
      <c r="N11" s="2">
        <f>SUM('e1'!L11,'e2'!L11,'e3'!L11,'e4'!L11,'e5'!L11,'e6'!L11,'e7'!L11,'e8'!L11,'e9'!L11,'e10'!L11,'e11'!L11,'e12'!L11,e13a!L11,e13b!L11)</f>
        <v>0</v>
      </c>
      <c r="O11" s="2">
        <f>SUM('e1'!M11,'e2'!M11,'e3'!M11,'e4'!M11,'e5'!M11,'e6'!M11,'e7'!M11,'e8'!M11,'e9'!M11,'e10'!M11,'e11'!M11,'e12'!M11,e13a!M11,e13b!M11)</f>
        <v>7</v>
      </c>
      <c r="P11" s="3">
        <f t="shared" si="5"/>
        <v>0</v>
      </c>
      <c r="Q11" s="7">
        <f t="shared" si="6"/>
        <v>1.116966742</v>
      </c>
      <c r="R11" s="2"/>
      <c r="S11" s="2">
        <f>SUM('e1'!S11+'e2'!S11+'e3'!S11+'e4'!S11+'e5'!S11+'e6'!S11+'e7'!S11+'e8'!S11+'e9'!S11+'e10'!S11+'e11'!S11+'e12'!S11+e13a!S11+e13b!S11)</f>
        <v>0</v>
      </c>
      <c r="T11" s="2">
        <f>SUM('e1'!T11+'e2'!T11+'e3'!T11+'e4'!T11+'e5'!T11+'e6'!T11+'e7'!T11+'e8'!T11+'e9'!T11+'e10'!T11+'e11'!T11+'e12'!T11+e13a!T11+e13b!T11)</f>
        <v>0</v>
      </c>
      <c r="U11" s="2">
        <f>SUM('e1'!U11+'e2'!U11+'e3'!U11+'e4'!U11+'e5'!U11+'e6'!U11+'e7'!U11+'e8'!U11+'e9'!U11+'e10'!U11+'e11'!U11+'e12'!U11+e13a!U11+e13b!U11)</f>
        <v>1</v>
      </c>
      <c r="V11" s="2">
        <f>SUM('e1'!V11+'e2'!V11+'e3'!V11+'e4'!V11+'e5'!V11+'e6'!V11+'e7'!V11+'e8'!V11+'e9'!V11+'e10'!V11+'e11'!V11+'e12'!V11+e13a!V11+e13b!V11)</f>
        <v>0</v>
      </c>
      <c r="W11" s="2">
        <f t="shared" ref="W11:X11" si="24">SUM(S11+U11)</f>
        <v>1</v>
      </c>
      <c r="X11" s="2">
        <f t="shared" si="24"/>
        <v>0</v>
      </c>
      <c r="Y11" s="2"/>
      <c r="Z11" s="2">
        <f>'e1'!X11+'e2'!X11+'e3'!X11+'e4'!X11+'e5'!X11+'e6'!X11+'e7'!X11+'e8'!X11+'e9'!X11+'e10'!X11+'e11'!X11+'e12'!X11+e13a!X11+e13b!X11</f>
        <v>5</v>
      </c>
      <c r="AA11" s="2">
        <f>'e1'!Y11+'e2'!Y11+'e3'!Y11+'e4'!Y11+'e5'!Y11+'e6'!Y11+'e7'!Y11+'e8'!Y11+'e9'!Y11+'e10'!Y11+'e11'!Y11+'e12'!Y11+e13a!Y11+e13b!Y11</f>
        <v>3</v>
      </c>
      <c r="AB11" s="1">
        <f>'e1'!Z11+'e2'!Z11+'e3'!Z11+'e4'!Z11+'e5'!Z11+'e6'!Z11+'e7'!Z11+'e8'!Z11+'e9'!Z11+'e10'!Z11+'e11'!Z11+'e12'!Z11+e13a!Z11+e13b!Z11</f>
        <v>6</v>
      </c>
      <c r="AC11" s="1">
        <f>'e1'!AA11+'e2'!AA11+'e3'!AA11+'e4'!AA11+'e5'!AA11+'e6'!AA11+'e7'!AA11+'e8'!AA11+'e9'!AA11+'e10'!AA11+'e11'!AA11+'e12'!AA11+e13a!AA11+e13b!AA11</f>
        <v>3</v>
      </c>
      <c r="AD11" s="1">
        <f t="shared" ref="AD11:AE11" si="25">Z11+AB11</f>
        <v>11</v>
      </c>
      <c r="AE11" s="1">
        <f t="shared" si="25"/>
        <v>6</v>
      </c>
      <c r="AF11" s="8">
        <f t="shared" si="9"/>
        <v>0.5454545455</v>
      </c>
    </row>
    <row r="12" ht="12.0" customHeight="1">
      <c r="A12" s="4" t="s">
        <v>38</v>
      </c>
      <c r="C12" s="6">
        <f>SUM('e1'!B12,'e2'!B12,'e3'!B12,'e4'!B12,'e5'!B12,'e6'!B12,'e7'!B12,'e8'!B12,'e9'!B12,'e10'!B12,'e11'!B12,'e12'!B12,e13a!B12,e13b!B12)</f>
        <v>0.8928571429</v>
      </c>
      <c r="D12" s="6">
        <f>SUM('e1'!C12,'e2'!C12,'e3'!C12,'e4'!C12,'e5'!C12,'e6'!C12,'e7'!C12,'e8'!C12,'e9'!C12,'e10'!C12,'e11'!C12,'e12'!C12,e13a!C12,e13b!C12)</f>
        <v>2.071428571</v>
      </c>
      <c r="E12" s="6">
        <f t="shared" si="3"/>
        <v>0.4310344828</v>
      </c>
      <c r="F12" s="2">
        <f>'e1'!D12+'e2'!D12+'e3'!D12+'e4'!D12+'e5'!D12+'e6'!D12+'e7'!D12+'e8'!D12+'e9'!D12+'e10'!D12+'e11'!D12+'e12'!D12+e13a!D12+e13b!D12</f>
        <v>1</v>
      </c>
      <c r="G12" s="2">
        <f>SUM('e1'!F12,'e2'!F12,'e3'!F12,'e4'!F12,'e5'!F12,'e6'!F12,'e7'!F12,'e8'!F12,'e9'!F12,'e10'!F12,'e11'!F12,'e12'!F12,e13a!F12,e13b!F12)</f>
        <v>2</v>
      </c>
      <c r="H12" s="2">
        <f>SUM('e1'!G12,'e2'!G12,'e3'!G12,'e4'!G12,'e5'!G12,'e6'!G12,'e7'!G12,'e8'!G12,'e9'!G12,'e10'!G12,'e11'!G12,'e12'!G12,e13a!G12,e13b!G12)</f>
        <v>4</v>
      </c>
      <c r="I12" s="2">
        <f>SUM('e1'!H12,'e2'!H12,'e3'!H12,'e4'!H12,'e5'!H12,'e6'!H12,'e7'!H12,'e8'!H12,'e9'!H12,'e10'!H12,'e11'!H12,'e12'!H12,e13a!H12,e13b!H12)</f>
        <v>21</v>
      </c>
      <c r="J12" s="2">
        <f>SUM('e1'!I12,'e2'!I12,'e3'!I12,'e4'!I12,'e5'!I12,'e6'!I12,'e7'!I12,'e8'!I12,'e9'!I12,'e10'!I12,'e11'!I12,'e12'!I12,e13a!I12,e13b!I12)</f>
        <v>3</v>
      </c>
      <c r="K12" s="6">
        <f t="shared" si="4"/>
        <v>0.6031746032</v>
      </c>
      <c r="L12" s="2">
        <f>'e1'!J12+'e2'!J12+'e3'!J12+'e4'!J12+'e5'!J12+'e6'!J12+'e7'!J12+'e8'!J12+'e9'!J12+'e10'!J12+'e11'!J12+'e12'!J12+e13a!J12+e13b!J12</f>
        <v>2</v>
      </c>
      <c r="M12" s="2"/>
      <c r="N12" s="2">
        <f>SUM('e1'!L12,'e2'!L12,'e3'!L12,'e4'!L12,'e5'!L12,'e6'!L12,'e7'!L12,'e8'!L12,'e9'!L12,'e10'!L12,'e11'!L12,'e12'!L12,e13a!L12,e13b!L12)</f>
        <v>0</v>
      </c>
      <c r="O12" s="2">
        <f>SUM('e1'!M12,'e2'!M12,'e3'!M12,'e4'!M12,'e5'!M12,'e6'!M12,'e7'!M12,'e8'!M12,'e9'!M12,'e10'!M12,'e11'!M12,'e12'!M12,e13a!M12,e13b!M12)</f>
        <v>7</v>
      </c>
      <c r="P12" s="3">
        <f t="shared" si="5"/>
        <v>0</v>
      </c>
      <c r="Q12" s="7">
        <f t="shared" si="6"/>
        <v>1.034209086</v>
      </c>
      <c r="R12" s="2"/>
      <c r="S12" s="2">
        <f>SUM('e1'!S12+'e2'!S12+'e3'!S12+'e4'!S12+'e5'!S12+'e6'!S12+'e7'!S12+'e8'!S12+'e9'!S12+'e10'!S12+'e11'!S12+'e12'!S12+e13a!S12+e13b!S12)</f>
        <v>0</v>
      </c>
      <c r="T12" s="2">
        <f>SUM('e1'!T12+'e2'!T12+'e3'!T12+'e4'!T12+'e5'!T12+'e6'!T12+'e7'!T12+'e8'!T12+'e9'!T12+'e10'!T12+'e11'!T12+'e12'!T12+e13a!T12+e13b!T12)</f>
        <v>0</v>
      </c>
      <c r="U12" s="2">
        <f>SUM('e1'!U12+'e2'!U12+'e3'!U12+'e4'!U12+'e5'!U12+'e6'!U12+'e7'!U12+'e8'!U12+'e9'!U12+'e10'!U12+'e11'!U12+'e12'!U12+e13a!U12+e13b!U12)</f>
        <v>0</v>
      </c>
      <c r="V12" s="2">
        <f>SUM('e1'!V12+'e2'!V12+'e3'!V12+'e4'!V12+'e5'!V12+'e6'!V12+'e7'!V12+'e8'!V12+'e9'!V12+'e10'!V12+'e11'!V12+'e12'!V12+e13a!V12+e13b!V12)</f>
        <v>0</v>
      </c>
      <c r="W12" s="2">
        <f t="shared" ref="W12:X12" si="26">SUM(S12+U12)</f>
        <v>0</v>
      </c>
      <c r="X12" s="2">
        <f t="shared" si="26"/>
        <v>0</v>
      </c>
      <c r="Y12" s="2"/>
      <c r="Z12" s="2">
        <f>'e1'!X12+'e2'!X12+'e3'!X12+'e4'!X12+'e5'!X12+'e6'!X12+'e7'!X12+'e8'!X12+'e9'!X12+'e10'!X12+'e11'!X12+'e12'!X12+e13a!X12+e13b!X12</f>
        <v>5</v>
      </c>
      <c r="AA12" s="2">
        <f>'e1'!Y12+'e2'!Y12+'e3'!Y12+'e4'!Y12+'e5'!Y12+'e6'!Y12+'e7'!Y12+'e8'!Y12+'e9'!Y12+'e10'!Y12+'e11'!Y12+'e12'!Y12+e13a!Y12+e13b!Y12</f>
        <v>2</v>
      </c>
      <c r="AB12" s="1">
        <f>'e1'!Z12+'e2'!Z12+'e3'!Z12+'e4'!Z12+'e5'!Z12+'e6'!Z12+'e7'!Z12+'e8'!Z12+'e9'!Z12+'e10'!Z12+'e11'!Z12+'e12'!Z12+e13a!Z12+e13b!Z12</f>
        <v>6</v>
      </c>
      <c r="AC12" s="1">
        <f>'e1'!AA12+'e2'!AA12+'e3'!AA12+'e4'!AA12+'e5'!AA12+'e6'!AA12+'e7'!AA12+'e8'!AA12+'e9'!AA12+'e10'!AA12+'e11'!AA12+'e12'!AA12+e13a!AA12+e13b!AA12</f>
        <v>3</v>
      </c>
      <c r="AD12" s="1">
        <f t="shared" ref="AD12:AE12" si="27">Z12+AB12</f>
        <v>11</v>
      </c>
      <c r="AE12" s="1">
        <f t="shared" si="27"/>
        <v>5</v>
      </c>
      <c r="AF12" s="8">
        <f t="shared" si="9"/>
        <v>0.4545454545</v>
      </c>
    </row>
    <row r="13" ht="12.0" customHeight="1">
      <c r="A13" s="4" t="s">
        <v>39</v>
      </c>
      <c r="C13" s="6">
        <f>SUM('e1'!B13,'e2'!B13,'e3'!B13,'e4'!B13,'e5'!B13,'e6'!B13,'e7'!B13,'e8'!B13,'e9'!B13,'e10'!B13,'e11'!B13,'e12'!B13,e13a!B13,e13b!B13)</f>
        <v>0.619047619</v>
      </c>
      <c r="D13" s="6">
        <f>SUM('e1'!C13,'e2'!C13,'e3'!C13,'e4'!C13,'e5'!C13,'e6'!C13,'e7'!C13,'e8'!C13,'e9'!C13,'e10'!C13,'e11'!C13,'e12'!C13,e13a!C13,e13b!C13)</f>
        <v>1.511904762</v>
      </c>
      <c r="E13" s="6">
        <f t="shared" si="3"/>
        <v>0.4094488189</v>
      </c>
      <c r="F13" s="2">
        <f>'e1'!D13+'e2'!D13+'e3'!D13+'e4'!D13+'e5'!D13+'e6'!D13+'e7'!D13+'e8'!D13+'e9'!D13+'e10'!D13+'e11'!D13+'e12'!D13+e13a!D13+e13b!D13</f>
        <v>1</v>
      </c>
      <c r="G13" s="2">
        <f>SUM('e1'!F13,'e2'!F13,'e3'!F13,'e4'!F13,'e5'!F13,'e6'!F13,'e7'!F13,'e8'!F13,'e9'!F13,'e10'!F13,'e11'!F13,'e12'!F13,e13a!F13,e13b!F13)</f>
        <v>2</v>
      </c>
      <c r="H13" s="2">
        <f>SUM('e1'!G13,'e2'!G13,'e3'!G13,'e4'!G13,'e5'!G13,'e6'!G13,'e7'!G13,'e8'!G13,'e9'!G13,'e10'!G13,'e11'!G13,'e12'!G13,e13a!G13,e13b!G13)</f>
        <v>4</v>
      </c>
      <c r="I13" s="2">
        <f>SUM('e1'!H13,'e2'!H13,'e3'!H13,'e4'!H13,'e5'!H13,'e6'!H13,'e7'!H13,'e8'!H13,'e9'!H13,'e10'!H13,'e11'!H13,'e12'!H13,e13a!H13,e13b!H13)</f>
        <v>21</v>
      </c>
      <c r="J13" s="2">
        <f>SUM('e1'!I13,'e2'!I13,'e3'!I13,'e4'!I13,'e5'!I13,'e6'!I13,'e7'!I13,'e8'!I13,'e9'!I13,'e10'!I13,'e11'!I13,'e12'!I13,e13a!I13,e13b!I13)</f>
        <v>3</v>
      </c>
      <c r="K13" s="6">
        <f t="shared" si="4"/>
        <v>0.6031746032</v>
      </c>
      <c r="L13" s="2">
        <f>'e1'!J13+'e2'!J13+'e3'!J13+'e4'!J13+'e5'!J13+'e6'!J13+'e7'!J13+'e8'!J13+'e9'!J13+'e10'!J13+'e11'!J13+'e12'!J13+e13a!J13+e13b!J13</f>
        <v>2</v>
      </c>
      <c r="M13" s="2"/>
      <c r="N13" s="2">
        <f>SUM('e1'!L13,'e2'!L13,'e3'!L13,'e4'!L13,'e5'!L13,'e6'!L13,'e7'!L13,'e8'!L13,'e9'!L13,'e10'!L13,'e11'!L13,'e12'!L13,e13a!L13,e13b!L13)</f>
        <v>0</v>
      </c>
      <c r="O13" s="2">
        <f>SUM('e1'!M13,'e2'!M13,'e3'!M13,'e4'!M13,'e5'!M13,'e6'!M13,'e7'!M13,'e8'!M13,'e9'!M13,'e10'!M13,'e11'!M13,'e12'!M13,e13a!M13,e13b!M13)</f>
        <v>7</v>
      </c>
      <c r="P13" s="3">
        <f t="shared" si="5"/>
        <v>0</v>
      </c>
      <c r="Q13" s="7">
        <f t="shared" si="6"/>
        <v>1.012623422</v>
      </c>
      <c r="R13" s="2"/>
      <c r="S13" s="2">
        <f>SUM('e1'!S13+'e2'!S13+'e3'!S13+'e4'!S13+'e5'!S13+'e6'!S13+'e7'!S13+'e8'!S13+'e9'!S13+'e10'!S13+'e11'!S13+'e12'!S13+e13a!S13+e13b!S13)</f>
        <v>0</v>
      </c>
      <c r="T13" s="2">
        <f>SUM('e1'!T13+'e2'!T13+'e3'!T13+'e4'!T13+'e5'!T13+'e6'!T13+'e7'!T13+'e8'!T13+'e9'!T13+'e10'!T13+'e11'!T13+'e12'!T13+e13a!T13+e13b!T13)</f>
        <v>0</v>
      </c>
      <c r="U13" s="2">
        <f>SUM('e1'!U13+'e2'!U13+'e3'!U13+'e4'!U13+'e5'!U13+'e6'!U13+'e7'!U13+'e8'!U13+'e9'!U13+'e10'!U13+'e11'!U13+'e12'!U13+e13a!U13+e13b!U13)</f>
        <v>0</v>
      </c>
      <c r="V13" s="2">
        <f>SUM('e1'!V13+'e2'!V13+'e3'!V13+'e4'!V13+'e5'!V13+'e6'!V13+'e7'!V13+'e8'!V13+'e9'!V13+'e10'!V13+'e11'!V13+'e12'!V13+e13a!V13+e13b!V13)</f>
        <v>0</v>
      </c>
      <c r="W13" s="2">
        <f t="shared" ref="W13:X13" si="28">SUM(S13+U13)</f>
        <v>0</v>
      </c>
      <c r="X13" s="2">
        <f t="shared" si="28"/>
        <v>0</v>
      </c>
      <c r="Y13" s="2"/>
      <c r="Z13" s="2">
        <f>'e1'!X13+'e2'!X13+'e3'!X13+'e4'!X13+'e5'!X13+'e6'!X13+'e7'!X13+'e8'!X13+'e9'!X13+'e10'!X13+'e11'!X13+'e12'!X13+e13a!X13+e13b!X13</f>
        <v>4</v>
      </c>
      <c r="AA13" s="2">
        <f>'e1'!Y13+'e2'!Y13+'e3'!Y13+'e4'!Y13+'e5'!Y13+'e6'!Y13+'e7'!Y13+'e8'!Y13+'e9'!Y13+'e10'!Y13+'e11'!Y13+'e12'!Y13+e13a!Y13+e13b!Y13</f>
        <v>2</v>
      </c>
      <c r="AB13" s="1">
        <f>'e1'!Z13+'e2'!Z13+'e3'!Z13+'e4'!Z13+'e5'!Z13+'e6'!Z13+'e7'!Z13+'e8'!Z13+'e9'!Z13+'e10'!Z13+'e11'!Z13+'e12'!Z13+e13a!Z13+e13b!Z13</f>
        <v>5</v>
      </c>
      <c r="AC13" s="1">
        <f>'e1'!AA13+'e2'!AA13+'e3'!AA13+'e4'!AA13+'e5'!AA13+'e6'!AA13+'e7'!AA13+'e8'!AA13+'e9'!AA13+'e10'!AA13+'e11'!AA13+'e12'!AA13+e13a!AA13+e13b!AA13</f>
        <v>2</v>
      </c>
      <c r="AD13" s="1">
        <f t="shared" ref="AD13:AE13" si="29">Z13+AB13</f>
        <v>9</v>
      </c>
      <c r="AE13" s="1">
        <f t="shared" si="29"/>
        <v>4</v>
      </c>
      <c r="AF13" s="8">
        <f t="shared" si="9"/>
        <v>0.4444444444</v>
      </c>
    </row>
    <row r="14" ht="12.0" customHeight="1">
      <c r="A14" s="4" t="s">
        <v>40</v>
      </c>
      <c r="C14" s="6">
        <f>SUM('e1'!B14,'e2'!B14,'e3'!B14,'e4'!B14,'e5'!B14,'e6'!B14,'e7'!B14,'e8'!B14,'e9'!B14,'e10'!B14,'e11'!B14,'e12'!B14,e13a!B14,e13b!B14)</f>
        <v>0.3928571429</v>
      </c>
      <c r="D14" s="6">
        <f>SUM('e1'!C14,'e2'!C14,'e3'!C14,'e4'!C14,'e5'!C14,'e6'!C14,'e7'!C14,'e8'!C14,'e9'!C14,'e10'!C14,'e11'!C14,'e12'!C14,e13a!C14,e13b!C14)</f>
        <v>0.9880952381</v>
      </c>
      <c r="E14" s="6">
        <f t="shared" si="3"/>
        <v>0.3975903614</v>
      </c>
      <c r="F14" s="2">
        <f>'e1'!D14+'e2'!D14+'e3'!D14+'e4'!D14+'e5'!D14+'e6'!D14+'e7'!D14+'e8'!D14+'e9'!D14+'e10'!D14+'e11'!D14+'e12'!D14+e13a!D14+e13b!D14</f>
        <v>1</v>
      </c>
      <c r="G14" s="2">
        <f>SUM('e1'!F14,'e2'!F14,'e3'!F14,'e4'!F14,'e5'!F14,'e6'!F14,'e7'!F14,'e8'!F14,'e9'!F14,'e10'!F14,'e11'!F14,'e12'!F14,e13a!F14,e13b!F14)</f>
        <v>1</v>
      </c>
      <c r="H14" s="2">
        <f>SUM('e1'!G14,'e2'!G14,'e3'!G14,'e4'!G14,'e5'!G14,'e6'!G14,'e7'!G14,'e8'!G14,'e9'!G14,'e10'!G14,'e11'!G14,'e12'!G14,e13a!G14,e13b!G14)</f>
        <v>6</v>
      </c>
      <c r="I14" s="2">
        <f>SUM('e1'!H14,'e2'!H14,'e3'!H14,'e4'!H14,'e5'!H14,'e6'!H14,'e7'!H14,'e8'!H14,'e9'!H14,'e10'!H14,'e11'!H14,'e12'!H14,e13a!H14,e13b!H14)</f>
        <v>15</v>
      </c>
      <c r="J14" s="2">
        <f>SUM('e1'!I14,'e2'!I14,'e3'!I14,'e4'!I14,'e5'!I14,'e6'!I14,'e7'!I14,'e8'!I14,'e9'!I14,'e10'!I14,'e11'!I14,'e12'!I14,e13a!I14,e13b!I14)</f>
        <v>2</v>
      </c>
      <c r="K14" s="6">
        <f t="shared" si="4"/>
        <v>0.3</v>
      </c>
      <c r="L14" s="2">
        <f>'e1'!J14+'e2'!J14+'e3'!J14+'e4'!J14+'e5'!J14+'e6'!J14+'e7'!J14+'e8'!J14+'e9'!J14+'e10'!J14+'e11'!J14+'e12'!J14+e13a!J14+e13b!J14</f>
        <v>0</v>
      </c>
      <c r="M14" s="2"/>
      <c r="N14" s="2">
        <f>SUM('e1'!L14,'e2'!L14,'e3'!L14,'e4'!L14,'e5'!L14,'e6'!L14,'e7'!L14,'e8'!L14,'e9'!L14,'e10'!L14,'e11'!L14,'e12'!L14,e13a!L14,e13b!L14)</f>
        <v>0</v>
      </c>
      <c r="O14" s="2">
        <f>SUM('e1'!M14,'e2'!M14,'e3'!M14,'e4'!M14,'e5'!M14,'e6'!M14,'e7'!M14,'e8'!M14,'e9'!M14,'e10'!M14,'e11'!M14,'e12'!M14,e13a!M14,e13b!M14)</f>
        <v>7</v>
      </c>
      <c r="P14" s="3">
        <f t="shared" si="5"/>
        <v>0</v>
      </c>
      <c r="Q14" s="7">
        <f t="shared" si="6"/>
        <v>0.6975903614</v>
      </c>
      <c r="R14" s="2"/>
      <c r="S14" s="2">
        <f>SUM('e1'!S14+'e2'!S14+'e3'!S14+'e4'!S14+'e5'!S14+'e6'!S14+'e7'!S14+'e8'!S14+'e9'!S14+'e10'!S14+'e11'!S14+'e12'!S14+e13a!S14+e13b!S14)</f>
        <v>0</v>
      </c>
      <c r="T14" s="2">
        <f>SUM('e1'!T14+'e2'!T14+'e3'!T14+'e4'!T14+'e5'!T14+'e6'!T14+'e7'!T14+'e8'!T14+'e9'!T14+'e10'!T14+'e11'!T14+'e12'!T14+e13a!T14+e13b!T14)</f>
        <v>0</v>
      </c>
      <c r="U14" s="2">
        <f>SUM('e1'!U14+'e2'!U14+'e3'!U14+'e4'!U14+'e5'!U14+'e6'!U14+'e7'!U14+'e8'!U14+'e9'!U14+'e10'!U14+'e11'!U14+'e12'!U14+e13a!U14+e13b!U14)</f>
        <v>0</v>
      </c>
      <c r="V14" s="2">
        <f>SUM('e1'!V14+'e2'!V14+'e3'!V14+'e4'!V14+'e5'!V14+'e6'!V14+'e7'!V14+'e8'!V14+'e9'!V14+'e10'!V14+'e11'!V14+'e12'!V14+e13a!V14+e13b!V14)</f>
        <v>0</v>
      </c>
      <c r="W14" s="2">
        <f t="shared" ref="W14:X14" si="30">SUM(S14+U14)</f>
        <v>0</v>
      </c>
      <c r="X14" s="2">
        <f t="shared" si="30"/>
        <v>0</v>
      </c>
      <c r="Y14" s="2"/>
      <c r="Z14" s="2">
        <f>'e1'!X14+'e2'!X14+'e3'!X14+'e4'!X14+'e5'!X14+'e6'!X14+'e7'!X14+'e8'!X14+'e9'!X14+'e10'!X14+'e11'!X14+'e12'!X14+e13a!X14+e13b!X14</f>
        <v>3</v>
      </c>
      <c r="AA14" s="2">
        <f>'e1'!Y14+'e2'!Y14+'e3'!Y14+'e4'!Y14+'e5'!Y14+'e6'!Y14+'e7'!Y14+'e8'!Y14+'e9'!Y14+'e10'!Y14+'e11'!Y14+'e12'!Y14+e13a!Y14+e13b!Y14</f>
        <v>1</v>
      </c>
      <c r="AB14" s="1">
        <f>'e1'!Z14+'e2'!Z14+'e3'!Z14+'e4'!Z14+'e5'!Z14+'e6'!Z14+'e7'!Z14+'e8'!Z14+'e9'!Z14+'e10'!Z14+'e11'!Z14+'e12'!Z14+e13a!Z14+e13b!Z14</f>
        <v>4</v>
      </c>
      <c r="AC14" s="1">
        <f>'e1'!AA14+'e2'!AA14+'e3'!AA14+'e4'!AA14+'e5'!AA14+'e6'!AA14+'e7'!AA14+'e8'!AA14+'e9'!AA14+'e10'!AA14+'e11'!AA14+'e12'!AA14+e13a!AA14+e13b!AA14</f>
        <v>2</v>
      </c>
      <c r="AD14" s="1">
        <f t="shared" ref="AD14:AE14" si="31">Z14+AB14</f>
        <v>7</v>
      </c>
      <c r="AE14" s="1">
        <f t="shared" si="31"/>
        <v>3</v>
      </c>
      <c r="AF14" s="8">
        <f t="shared" si="9"/>
        <v>0.4285714286</v>
      </c>
    </row>
    <row r="15" ht="12.0" customHeight="1">
      <c r="A15" s="5" t="s">
        <v>41</v>
      </c>
      <c r="C15" s="6">
        <f>SUM('e1'!B15,'e2'!B15,'e3'!B15,'e4'!B15,'e5'!B15,'e6'!B15,'e7'!B15,'e8'!B15,'e9'!B15,'e10'!B15,'e11'!B15,'e12'!B15,e13a!B15,e13b!B15)</f>
        <v>0.2857142857</v>
      </c>
      <c r="D15" s="6">
        <f>SUM('e1'!C15,'e2'!C15,'e3'!C15,'e4'!C15,'e5'!C15,'e6'!C15,'e7'!C15,'e8'!C15,'e9'!C15,'e10'!C15,'e11'!C15,'e12'!C15,e13a!C15,e13b!C15)</f>
        <v>0.6785714286</v>
      </c>
      <c r="E15" s="6">
        <f t="shared" si="3"/>
        <v>0.4210526316</v>
      </c>
      <c r="F15" s="2">
        <f>'e1'!D15+'e2'!D15+'e3'!D15+'e4'!D15+'e5'!D15+'e6'!D15+'e7'!D15+'e8'!D15+'e9'!D15+'e10'!D15+'e11'!D15+'e12'!D15+e13a!D15+e13b!D15</f>
        <v>0</v>
      </c>
      <c r="G15" s="2">
        <f>SUM('e1'!F15,'e2'!F15,'e3'!F15,'e4'!F15,'e5'!F15,'e6'!F15,'e7'!F15,'e8'!F15,'e9'!F15,'e10'!F15,'e11'!F15,'e12'!F15,e13a!F15,e13b!F15)</f>
        <v>0</v>
      </c>
      <c r="H15" s="2">
        <f>SUM('e1'!G15,'e2'!G15,'e3'!G15,'e4'!G15,'e5'!G15,'e6'!G15,'e7'!G15,'e8'!G15,'e9'!G15,'e10'!G15,'e11'!G15,'e12'!G15,e13a!G15,e13b!G15)</f>
        <v>6</v>
      </c>
      <c r="I15" s="2">
        <f>SUM('e1'!H15,'e2'!H15,'e3'!H15,'e4'!H15,'e5'!H15,'e6'!H15,'e7'!H15,'e8'!H15,'e9'!H15,'e10'!H15,'e11'!H15,'e12'!H15,e13a!H15,e13b!H15)</f>
        <v>15</v>
      </c>
      <c r="J15" s="2">
        <f>SUM('e1'!I15,'e2'!I15,'e3'!I15,'e4'!I15,'e5'!I15,'e6'!I15,'e7'!I15,'e8'!I15,'e9'!I15,'e10'!I15,'e11'!I15,'e12'!I15,e13a!I15,e13b!I15)</f>
        <v>2</v>
      </c>
      <c r="K15" s="6">
        <f t="shared" si="4"/>
        <v>-0.2</v>
      </c>
      <c r="L15" s="2">
        <f>'e1'!J15+'e2'!J15+'e3'!J15+'e4'!J15+'e5'!J15+'e6'!J15+'e7'!J15+'e8'!J15+'e9'!J15+'e10'!J15+'e11'!J15+'e12'!J15+e13a!J15+e13b!J15</f>
        <v>0</v>
      </c>
      <c r="M15" s="2"/>
      <c r="N15" s="2">
        <f>SUM('e1'!L15,'e2'!L15,'e3'!L15,'e4'!L15,'e5'!L15,'e6'!L15,'e7'!L15,'e8'!L15,'e9'!L15,'e10'!L15,'e11'!L15,'e12'!L15,e13a!L15,e13b!L15)</f>
        <v>0</v>
      </c>
      <c r="O15" s="2">
        <f>SUM('e1'!M15,'e2'!M15,'e3'!M15,'e4'!M15,'e5'!M15,'e6'!M15,'e7'!M15,'e8'!M15,'e9'!M15,'e10'!M15,'e11'!M15,'e12'!M15,e13a!M15,e13b!M15)</f>
        <v>7</v>
      </c>
      <c r="P15" s="3">
        <f t="shared" si="5"/>
        <v>0</v>
      </c>
      <c r="Q15" s="7">
        <f t="shared" si="6"/>
        <v>0.2210526316</v>
      </c>
      <c r="R15" s="2"/>
      <c r="S15" s="2">
        <f>SUM('e1'!S15+'e2'!S15+'e3'!S15+'e4'!S15+'e5'!S15+'e6'!S15+'e7'!S15+'e8'!S15+'e9'!S15+'e10'!S15+'e11'!S15+'e12'!S15+e13a!S15+e13b!S15)</f>
        <v>0</v>
      </c>
      <c r="T15" s="2">
        <f>SUM('e1'!T15+'e2'!T15+'e3'!T15+'e4'!T15+'e5'!T15+'e6'!T15+'e7'!T15+'e8'!T15+'e9'!T15+'e10'!T15+'e11'!T15+'e12'!T15+e13a!T15+e13b!T15)</f>
        <v>0</v>
      </c>
      <c r="U15" s="2">
        <f>SUM('e1'!U15+'e2'!U15+'e3'!U15+'e4'!U15+'e5'!U15+'e6'!U15+'e7'!U15+'e8'!U15+'e9'!U15+'e10'!U15+'e11'!U15+'e12'!U15+e13a!U15+e13b!U15)</f>
        <v>0</v>
      </c>
      <c r="V15" s="2">
        <f>SUM('e1'!V15+'e2'!V15+'e3'!V15+'e4'!V15+'e5'!V15+'e6'!V15+'e7'!V15+'e8'!V15+'e9'!V15+'e10'!V15+'e11'!V15+'e12'!V15+e13a!V15+e13b!V15)</f>
        <v>0</v>
      </c>
      <c r="W15" s="2">
        <f t="shared" ref="W15:X15" si="32">SUM(S15+U15)</f>
        <v>0</v>
      </c>
      <c r="X15" s="2">
        <f t="shared" si="32"/>
        <v>0</v>
      </c>
      <c r="Y15" s="2"/>
      <c r="Z15" s="2">
        <f>'e1'!X15+'e2'!X15+'e3'!X15+'e4'!X15+'e5'!X15+'e6'!X15+'e7'!X15+'e8'!X15+'e9'!X15+'e10'!X15+'e11'!X15+'e12'!X15+e13a!X15+e13b!X15</f>
        <v>2</v>
      </c>
      <c r="AA15" s="2">
        <f>'e1'!Y15+'e2'!Y15+'e3'!Y15+'e4'!Y15+'e5'!Y15+'e6'!Y15+'e7'!Y15+'e8'!Y15+'e9'!Y15+'e10'!Y15+'e11'!Y15+'e12'!Y15+e13a!Y15+e13b!Y15</f>
        <v>1</v>
      </c>
      <c r="AB15" s="1">
        <f>'e1'!Z15+'e2'!Z15+'e3'!Z15+'e4'!Z15+'e5'!Z15+'e6'!Z15+'e7'!Z15+'e8'!Z15+'e9'!Z15+'e10'!Z15+'e11'!Z15+'e12'!Z15+e13a!Z15+e13b!Z15</f>
        <v>3</v>
      </c>
      <c r="AC15" s="1">
        <f>'e1'!AA15+'e2'!AA15+'e3'!AA15+'e4'!AA15+'e5'!AA15+'e6'!AA15+'e7'!AA15+'e8'!AA15+'e9'!AA15+'e10'!AA15+'e11'!AA15+'e12'!AA15+e13a!AA15+e13b!AA15</f>
        <v>1</v>
      </c>
      <c r="AD15" s="1">
        <f t="shared" ref="AD15:AE15" si="33">Z15+AB15</f>
        <v>5</v>
      </c>
      <c r="AE15" s="1">
        <f t="shared" si="33"/>
        <v>2</v>
      </c>
      <c r="AF15" s="8">
        <f t="shared" si="9"/>
        <v>0.4</v>
      </c>
    </row>
    <row r="16" ht="12.0" customHeight="1">
      <c r="A16" s="4" t="s">
        <v>42</v>
      </c>
      <c r="C16" s="6">
        <f>SUM('e1'!B16,'e2'!B16,'e3'!B16,'e4'!B16,'e5'!B16,'e6'!B16,'e7'!B16,'e8'!B16,'e9'!B16,'e10'!B16,'e11'!B16,'e12'!B16,e13a!B16,e13b!B16)</f>
        <v>0.25</v>
      </c>
      <c r="D16" s="6">
        <f>SUM('e1'!C16,'e2'!C16,'e3'!C16,'e4'!C16,'e5'!C16,'e6'!C16,'e7'!C16,'e8'!C16,'e9'!C16,'e10'!C16,'e11'!C16,'e12'!C16,e13a!C16,e13b!C16)</f>
        <v>0.3928571429</v>
      </c>
      <c r="E16" s="6">
        <f t="shared" si="3"/>
        <v>0.6363636364</v>
      </c>
      <c r="F16" s="2">
        <f>'e1'!D16+'e2'!D16+'e3'!D16+'e4'!D16+'e5'!D16+'e6'!D16+'e7'!D16+'e8'!D16+'e9'!D16+'e10'!D16+'e11'!D16+'e12'!D16+e13a!D16+e13b!D16</f>
        <v>0</v>
      </c>
      <c r="G16" s="2">
        <f>SUM('e1'!F16,'e2'!F16,'e3'!F16,'e4'!F16,'e5'!F16,'e6'!F16,'e7'!F16,'e8'!F16,'e9'!F16,'e10'!F16,'e11'!F16,'e12'!F16,e13a!F16,e13b!F16)</f>
        <v>0</v>
      </c>
      <c r="H16" s="2">
        <f>SUM('e1'!G16,'e2'!G16,'e3'!G16,'e4'!G16,'e5'!G16,'e6'!G16,'e7'!G16,'e8'!G16,'e9'!G16,'e10'!G16,'e11'!G16,'e12'!G16,e13a!G16,e13b!G16)</f>
        <v>6</v>
      </c>
      <c r="I16" s="2">
        <f>SUM('e1'!H16,'e2'!H16,'e3'!H16,'e4'!H16,'e5'!H16,'e6'!H16,'e7'!H16,'e8'!H16,'e9'!H16,'e10'!H16,'e11'!H16,'e12'!H16,e13a!H16,e13b!H16)</f>
        <v>8</v>
      </c>
      <c r="J16" s="2">
        <f>SUM('e1'!I16,'e2'!I16,'e3'!I16,'e4'!I16,'e5'!I16,'e6'!I16,'e7'!I16,'e8'!I16,'e9'!I16,'e10'!I16,'e11'!I16,'e12'!I16,e13a!I16,e13b!I16)</f>
        <v>1</v>
      </c>
      <c r="K16" s="6">
        <f t="shared" si="4"/>
        <v>-0.75</v>
      </c>
      <c r="L16" s="2">
        <f>'e1'!J16+'e2'!J16+'e3'!J16+'e4'!J16+'e5'!J16+'e6'!J16+'e7'!J16+'e8'!J16+'e9'!J16+'e10'!J16+'e11'!J16+'e12'!J16+e13a!J16+e13b!J16</f>
        <v>0</v>
      </c>
      <c r="M16" s="2"/>
      <c r="N16" s="2">
        <f>SUM('e1'!L16,'e2'!L16,'e3'!L16,'e4'!L16,'e5'!L16,'e6'!L16,'e7'!L16,'e8'!L16,'e9'!L16,'e10'!L16,'e11'!L16,'e12'!L16,e13a!L16,e13b!L16)</f>
        <v>0</v>
      </c>
      <c r="O16" s="2">
        <f>SUM('e1'!M16,'e2'!M16,'e3'!M16,'e4'!M16,'e5'!M16,'e6'!M16,'e7'!M16,'e8'!M16,'e9'!M16,'e10'!M16,'e11'!M16,'e12'!M16,e13a!M16,e13b!M16)</f>
        <v>7</v>
      </c>
      <c r="P16" s="3">
        <f t="shared" si="5"/>
        <v>0</v>
      </c>
      <c r="Q16" s="7">
        <f t="shared" si="6"/>
        <v>-0.1136363636</v>
      </c>
      <c r="R16" s="2"/>
      <c r="S16" s="2">
        <f>SUM('e1'!S16+'e2'!S16+'e3'!S16+'e4'!S16+'e5'!S16+'e6'!S16+'e7'!S16+'e8'!S16+'e9'!S16+'e10'!S16+'e11'!S16+'e12'!S16+e13a!S16+e13b!S16)</f>
        <v>0</v>
      </c>
      <c r="T16" s="2">
        <f>SUM('e1'!T16+'e2'!T16+'e3'!T16+'e4'!T16+'e5'!T16+'e6'!T16+'e7'!T16+'e8'!T16+'e9'!T16+'e10'!T16+'e11'!T16+'e12'!T16+e13a!T16+e13b!T16)</f>
        <v>0</v>
      </c>
      <c r="U16" s="2">
        <f>SUM('e1'!U16+'e2'!U16+'e3'!U16+'e4'!U16+'e5'!U16+'e6'!U16+'e7'!U16+'e8'!U16+'e9'!U16+'e10'!U16+'e11'!U16+'e12'!U16+e13a!U16+e13b!U16)</f>
        <v>0</v>
      </c>
      <c r="V16" s="2">
        <f>SUM('e1'!V16+'e2'!V16+'e3'!V16+'e4'!V16+'e5'!V16+'e6'!V16+'e7'!V16+'e8'!V16+'e9'!V16+'e10'!V16+'e11'!V16+'e12'!V16+e13a!V16+e13b!V16)</f>
        <v>0</v>
      </c>
      <c r="W16" s="2">
        <f t="shared" ref="W16:X16" si="34">SUM(S16+U16)</f>
        <v>0</v>
      </c>
      <c r="X16" s="2">
        <f t="shared" si="34"/>
        <v>0</v>
      </c>
      <c r="Y16" s="2"/>
      <c r="Z16" s="2">
        <f>'e1'!X16+'e2'!X16+'e3'!X16+'e4'!X16+'e5'!X16+'e6'!X16+'e7'!X16+'e8'!X16+'e9'!X16+'e10'!X16+'e11'!X16+'e12'!X16+e13a!X16+e13b!X16</f>
        <v>1</v>
      </c>
      <c r="AA16" s="2">
        <f>'e1'!Y16+'e2'!Y16+'e3'!Y16+'e4'!Y16+'e5'!Y16+'e6'!Y16+'e7'!Y16+'e8'!Y16+'e9'!Y16+'e10'!Y16+'e11'!Y16+'e12'!Y16+e13a!Y16+e13b!Y16</f>
        <v>1</v>
      </c>
      <c r="AB16" s="1">
        <f>'e1'!Z16+'e2'!Z16+'e3'!Z16+'e4'!Z16+'e5'!Z16+'e6'!Z16+'e7'!Z16+'e8'!Z16+'e9'!Z16+'e10'!Z16+'e11'!Z16+'e12'!Z16+e13a!Z16+e13b!Z16</f>
        <v>2</v>
      </c>
      <c r="AC16" s="1">
        <f>'e1'!AA16+'e2'!AA16+'e3'!AA16+'e4'!AA16+'e5'!AA16+'e6'!AA16+'e7'!AA16+'e8'!AA16+'e9'!AA16+'e10'!AA16+'e11'!AA16+'e12'!AA16+e13a!AA16+e13b!AA16</f>
        <v>1</v>
      </c>
      <c r="AD16" s="1">
        <f t="shared" ref="AD16:AE16" si="35">Z16+AB16</f>
        <v>3</v>
      </c>
      <c r="AE16" s="1">
        <f t="shared" si="35"/>
        <v>2</v>
      </c>
      <c r="AF16" s="8">
        <f t="shared" si="9"/>
        <v>0.6666666667</v>
      </c>
    </row>
    <row r="17" ht="12.0" customHeight="1">
      <c r="A17" s="10" t="s">
        <v>43</v>
      </c>
      <c r="C17" s="6">
        <f>SUM('e1'!B17,'e2'!B17,'e3'!B17,'e4'!B17,'e5'!B17,'e6'!B17,'e7'!B17,'e8'!B17,'e9'!B17,'e10'!B17,'e11'!B17,'e12'!B17,e13a!B17,e13b!B17)</f>
        <v>0</v>
      </c>
      <c r="D17" s="6">
        <f>SUM('e1'!C17,'e2'!C17,'e3'!C17,'e4'!C17,'e5'!C17,'e6'!C17,'e7'!C17,'e8'!C17,'e9'!C17,'e10'!C17,'e11'!C17,'e12'!C17,e13a!C17,e13b!C17)</f>
        <v>0.125</v>
      </c>
      <c r="E17" s="6">
        <f t="shared" si="3"/>
        <v>0</v>
      </c>
      <c r="F17" s="2">
        <f>'e1'!D17+'e2'!D17+'e3'!D17+'e4'!D17+'e5'!D17+'e6'!D17+'e7'!D17+'e8'!D17+'e9'!D17+'e10'!D17+'e11'!D17+'e12'!D17+e13a!D17+e13b!D17</f>
        <v>0</v>
      </c>
      <c r="G17" s="2">
        <f>SUM('e1'!F17,'e2'!F17,'e3'!F17,'e4'!F17,'e5'!F17,'e6'!F17,'e7'!F17,'e8'!F17,'e9'!F17,'e10'!F17,'e11'!F17,'e12'!F17,e13a!F17,e13b!F17)</f>
        <v>0</v>
      </c>
      <c r="H17" s="2">
        <f>SUM('e1'!G17,'e2'!G17,'e3'!G17,'e4'!G17,'e5'!G17,'e6'!G17,'e7'!G17,'e8'!G17,'e9'!G17,'e10'!G17,'e11'!G17,'e12'!G17,e13a!G17,e13b!G17)</f>
        <v>4</v>
      </c>
      <c r="I17" s="2">
        <f>SUM('e1'!H17,'e2'!H17,'e3'!H17,'e4'!H17,'e5'!H17,'e6'!H17,'e7'!H17,'e8'!H17,'e9'!H17,'e10'!H17,'e11'!H17,'e12'!H17,e13a!H17,e13b!H17)</f>
        <v>8</v>
      </c>
      <c r="J17" s="2">
        <f>SUM('e1'!I17,'e2'!I17,'e3'!I17,'e4'!I17,'e5'!I17,'e6'!I17,'e7'!I17,'e8'!I17,'e9'!I17,'e10'!I17,'e11'!I17,'e12'!I17,e13a!I17,e13b!I17)</f>
        <v>1</v>
      </c>
      <c r="K17" s="6">
        <f t="shared" si="4"/>
        <v>-0.5</v>
      </c>
      <c r="L17" s="2">
        <f>'e1'!J17+'e2'!J17+'e3'!J17+'e4'!J17+'e5'!J17+'e6'!J17+'e7'!J17+'e8'!J17+'e9'!J17+'e10'!J17+'e11'!J17+'e12'!J17+e13a!J17+e13b!J17</f>
        <v>0</v>
      </c>
      <c r="M17" s="2"/>
      <c r="N17" s="2">
        <f>SUM('e1'!L17,'e2'!L17,'e3'!L17,'e4'!L17,'e5'!L17,'e6'!L17,'e7'!L17,'e8'!L17,'e9'!L17,'e10'!L17,'e11'!L17,'e12'!L17,e13a!L17,e13b!L17)</f>
        <v>0</v>
      </c>
      <c r="O17" s="2">
        <f>SUM('e1'!M17,'e2'!M17,'e3'!M17,'e4'!M17,'e5'!M17,'e6'!M17,'e7'!M17,'e8'!M17,'e9'!M17,'e10'!M17,'e11'!M17,'e12'!M17,e13a!M17,e13b!M17)</f>
        <v>7</v>
      </c>
      <c r="P17" s="3">
        <f t="shared" si="5"/>
        <v>0</v>
      </c>
      <c r="Q17" s="7">
        <f t="shared" si="6"/>
        <v>-0.5</v>
      </c>
      <c r="R17" s="2"/>
      <c r="S17" s="2">
        <f>SUM('e1'!S17+'e2'!S17+'e3'!S17+'e4'!S17+'e5'!S17+'e6'!S17+'e7'!S17+'e8'!S17+'e9'!S17+'e10'!S17+'e11'!S17+'e12'!S17+e13a!S17+e13b!S17)</f>
        <v>0</v>
      </c>
      <c r="T17" s="2">
        <f>SUM('e1'!T17+'e2'!T17+'e3'!T17+'e4'!T17+'e5'!T17+'e6'!T17+'e7'!T17+'e8'!T17+'e9'!T17+'e10'!T17+'e11'!T17+'e12'!T17+e13a!T17+e13b!T17)</f>
        <v>0</v>
      </c>
      <c r="U17" s="2">
        <f>SUM('e1'!U17+'e2'!U17+'e3'!U17+'e4'!U17+'e5'!U17+'e6'!U17+'e7'!U17+'e8'!U17+'e9'!U17+'e10'!U17+'e11'!U17+'e12'!U17+e13a!U17+e13b!U17)</f>
        <v>0</v>
      </c>
      <c r="V17" s="2">
        <f>SUM('e1'!V17+'e2'!V17+'e3'!V17+'e4'!V17+'e5'!V17+'e6'!V17+'e7'!V17+'e8'!V17+'e9'!V17+'e10'!V17+'e11'!V17+'e12'!V17+e13a!V17+e13b!V17)</f>
        <v>0</v>
      </c>
      <c r="W17" s="2">
        <f t="shared" ref="W17:X17" si="36">SUM(S17+U17)</f>
        <v>0</v>
      </c>
      <c r="X17" s="2">
        <f t="shared" si="36"/>
        <v>0</v>
      </c>
      <c r="Y17" s="2"/>
      <c r="Z17" s="2">
        <f>'e1'!X17+'e2'!X17+'e3'!X17+'e4'!X17+'e5'!X17+'e6'!X17+'e7'!X17+'e8'!X17+'e9'!X17+'e10'!X17+'e11'!X17+'e12'!X17+e13a!X17+e13b!X17</f>
        <v>0</v>
      </c>
      <c r="AA17" s="2">
        <f>'e1'!Y17+'e2'!Y17+'e3'!Y17+'e4'!Y17+'e5'!Y17+'e6'!Y17+'e7'!Y17+'e8'!Y17+'e9'!Y17+'e10'!Y17+'e11'!Y17+'e12'!Y17+e13a!Y17+e13b!Y17</f>
        <v>0</v>
      </c>
      <c r="AB17" s="1">
        <f>'e1'!Z17+'e2'!Z17+'e3'!Z17+'e4'!Z17+'e5'!Z17+'e6'!Z17+'e7'!Z17+'e8'!Z17+'e9'!Z17+'e10'!Z17+'e11'!Z17+'e12'!Z17+e13a!Z17+e13b!Z17</f>
        <v>1</v>
      </c>
      <c r="AC17" s="1">
        <f>'e1'!AA17+'e2'!AA17+'e3'!AA17+'e4'!AA17+'e5'!AA17+'e6'!AA17+'e7'!AA17+'e8'!AA17+'e9'!AA17+'e10'!AA17+'e11'!AA17+'e12'!AA17+e13a!AA17+e13b!AA17</f>
        <v>0</v>
      </c>
      <c r="AD17" s="1">
        <f t="shared" ref="AD17:AE17" si="37">Z17+AB17</f>
        <v>1</v>
      </c>
      <c r="AE17" s="1">
        <f t="shared" si="37"/>
        <v>0</v>
      </c>
      <c r="AF17" s="8">
        <f t="shared" si="9"/>
        <v>0</v>
      </c>
    </row>
    <row r="18" ht="12.0" customHeight="1">
      <c r="C18" s="6"/>
      <c r="M18" s="2"/>
    </row>
    <row r="19" ht="12.0" customHeight="1">
      <c r="M19" s="2"/>
    </row>
    <row r="20" ht="12.0" customHeight="1">
      <c r="M20" s="2"/>
    </row>
    <row r="21" ht="12.0" customHeight="1">
      <c r="A21" s="1" t="s">
        <v>44</v>
      </c>
      <c r="M21" s="2"/>
    </row>
    <row r="22" ht="16.5" customHeight="1">
      <c r="A22" s="2"/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45</v>
      </c>
      <c r="L22" s="2" t="s">
        <v>10</v>
      </c>
      <c r="M22" s="2" t="s">
        <v>11</v>
      </c>
      <c r="N22" s="2" t="s">
        <v>12</v>
      </c>
      <c r="O22" s="3" t="s">
        <v>13</v>
      </c>
      <c r="P22" s="4" t="s">
        <v>14</v>
      </c>
      <c r="Q22" s="11" t="s">
        <v>46</v>
      </c>
      <c r="R22" s="2" t="s">
        <v>47</v>
      </c>
      <c r="S22" s="2" t="s">
        <v>48</v>
      </c>
      <c r="T22" s="2" t="s">
        <v>49</v>
      </c>
      <c r="U22" s="2"/>
      <c r="V22" s="2" t="s">
        <v>15</v>
      </c>
      <c r="W22" s="1" t="s">
        <v>16</v>
      </c>
      <c r="X22" s="1" t="s">
        <v>17</v>
      </c>
      <c r="Y22" s="1" t="s">
        <v>18</v>
      </c>
      <c r="Z22" s="1" t="s">
        <v>19</v>
      </c>
      <c r="AA22" s="1" t="s">
        <v>20</v>
      </c>
      <c r="AC22" s="1" t="s">
        <v>21</v>
      </c>
      <c r="AD22" s="1" t="s">
        <v>22</v>
      </c>
      <c r="AE22" s="1" t="s">
        <v>23</v>
      </c>
      <c r="AF22" s="1" t="s">
        <v>24</v>
      </c>
      <c r="AG22" s="1" t="s">
        <v>25</v>
      </c>
      <c r="AH22" s="1" t="s">
        <v>26</v>
      </c>
      <c r="AI22" s="1" t="s">
        <v>27</v>
      </c>
    </row>
    <row r="23" ht="12.0" customHeight="1">
      <c r="A23" s="5" t="s">
        <v>28</v>
      </c>
      <c r="B23" s="6">
        <v>1.869047619047619</v>
      </c>
      <c r="C23" s="6">
        <v>16.095238095238095</v>
      </c>
      <c r="D23" s="6">
        <v>0.1161242603550296</v>
      </c>
      <c r="E23" s="2">
        <v>0.0</v>
      </c>
      <c r="F23" s="2">
        <v>10.0</v>
      </c>
      <c r="G23" s="2">
        <v>6.0</v>
      </c>
      <c r="H23" s="2">
        <v>73.0</v>
      </c>
      <c r="I23" s="2">
        <v>11.0</v>
      </c>
      <c r="J23" s="6">
        <v>0.9016189290161893</v>
      </c>
      <c r="K23" s="6">
        <f t="shared" ref="K23:K38" si="38">2*(14*G2)/((H2+4)*J2)</f>
        <v>2.545454545</v>
      </c>
      <c r="L23" s="2">
        <v>7.0</v>
      </c>
      <c r="M23" s="2">
        <v>4.0</v>
      </c>
      <c r="N23" s="2">
        <v>7.0</v>
      </c>
      <c r="O23" s="3">
        <v>0.5714285714285714</v>
      </c>
      <c r="P23" s="7">
        <v>1.5891717607997904</v>
      </c>
      <c r="Q23" s="12">
        <f t="shared" ref="Q23:Q38" si="39">C2+K23+(6*P2)</f>
        <v>7.843073593</v>
      </c>
      <c r="R23" s="2">
        <f>'e1'!O2+'e2'!O2+'e3'!O2+'e4'!O2+'e5'!O2+'e6'!O2+'e7'!O2+'e8'!O2+'e9'!O2+'e10'!O2+'e11'!O2+'e12'!O2+e13a!O2+e13b!O2</f>
        <v>39</v>
      </c>
      <c r="S23" s="2">
        <v>1.0</v>
      </c>
      <c r="T23" s="2">
        <f t="shared" ref="T23:T38" si="40">I23-F23</f>
        <v>1</v>
      </c>
      <c r="U23" s="2"/>
      <c r="V23" s="2">
        <v>6.0</v>
      </c>
      <c r="W23" s="1">
        <v>0.0</v>
      </c>
      <c r="X23" s="1">
        <v>8.0</v>
      </c>
      <c r="Y23" s="1">
        <v>1.0</v>
      </c>
      <c r="Z23" s="1">
        <v>14.0</v>
      </c>
      <c r="AA23" s="1">
        <v>1.0</v>
      </c>
      <c r="AC23" s="1">
        <v>5.0</v>
      </c>
      <c r="AD23" s="1">
        <v>2.0</v>
      </c>
      <c r="AE23" s="1">
        <v>6.0</v>
      </c>
      <c r="AF23" s="1">
        <v>3.0</v>
      </c>
      <c r="AG23" s="1">
        <v>11.0</v>
      </c>
      <c r="AH23" s="1">
        <v>5.0</v>
      </c>
      <c r="AI23" s="1">
        <v>0.45454545454545453</v>
      </c>
    </row>
    <row r="24" ht="12.0" customHeight="1">
      <c r="A24" s="5" t="s">
        <v>29</v>
      </c>
      <c r="B24" s="6">
        <v>5.869047619047619</v>
      </c>
      <c r="C24" s="6">
        <v>16.095238095238095</v>
      </c>
      <c r="D24" s="6">
        <v>0.3646449704142012</v>
      </c>
      <c r="E24" s="2">
        <v>2.0</v>
      </c>
      <c r="F24" s="2">
        <v>6.0</v>
      </c>
      <c r="G24" s="2">
        <v>0.0</v>
      </c>
      <c r="H24" s="2">
        <v>73.0</v>
      </c>
      <c r="I24" s="2">
        <v>11.0</v>
      </c>
      <c r="J24" s="6">
        <v>0.5454545454545454</v>
      </c>
      <c r="K24" s="6">
        <f t="shared" si="38"/>
        <v>3.818181818</v>
      </c>
      <c r="L24" s="2">
        <v>11.0</v>
      </c>
      <c r="M24" s="2">
        <v>3.0</v>
      </c>
      <c r="N24" s="2">
        <v>7.0</v>
      </c>
      <c r="O24" s="3">
        <v>0.42857142857142855</v>
      </c>
      <c r="P24" s="7">
        <v>1.3386709444401752</v>
      </c>
      <c r="Q24" s="12">
        <f t="shared" si="39"/>
        <v>12.25865801</v>
      </c>
      <c r="R24" s="2">
        <f>'e1'!O3+'e2'!O3+'e3'!O3+'e4'!O3+'e5'!O3+'e6'!O3+'e7'!O3+'e8'!O3+'e9'!O3+'e10'!O3+'e11'!O3+'e12'!O3+e13a!O3+e13b!O3</f>
        <v>39</v>
      </c>
      <c r="S24" s="2">
        <v>2.0</v>
      </c>
      <c r="T24" s="2">
        <f t="shared" si="40"/>
        <v>5</v>
      </c>
      <c r="U24" s="2"/>
      <c r="V24" s="2">
        <v>6.0</v>
      </c>
      <c r="W24" s="1">
        <v>1.0</v>
      </c>
      <c r="X24" s="1">
        <v>8.0</v>
      </c>
      <c r="Y24" s="1">
        <v>4.0</v>
      </c>
      <c r="Z24" s="1">
        <v>14.0</v>
      </c>
      <c r="AA24" s="1">
        <v>5.0</v>
      </c>
      <c r="AC24" s="1">
        <v>5.0</v>
      </c>
      <c r="AD24" s="1">
        <v>2.0</v>
      </c>
      <c r="AE24" s="1">
        <v>6.0</v>
      </c>
      <c r="AF24" s="1">
        <v>3.0</v>
      </c>
      <c r="AG24" s="1">
        <v>11.0</v>
      </c>
      <c r="AH24" s="1">
        <v>5.0</v>
      </c>
      <c r="AI24" s="1">
        <v>0.45454545454545453</v>
      </c>
    </row>
    <row r="25" ht="12.0" customHeight="1">
      <c r="A25" s="5" t="s">
        <v>30</v>
      </c>
      <c r="B25" s="6">
        <v>1.619047619047619</v>
      </c>
      <c r="C25" s="6">
        <v>16.095238095238095</v>
      </c>
      <c r="D25" s="6">
        <v>0.10059171597633136</v>
      </c>
      <c r="E25" s="2">
        <v>3.0</v>
      </c>
      <c r="F25" s="2">
        <v>10.0</v>
      </c>
      <c r="G25" s="2">
        <v>8.0</v>
      </c>
      <c r="H25" s="2">
        <v>73.0</v>
      </c>
      <c r="I25" s="2">
        <v>11.0</v>
      </c>
      <c r="J25" s="6">
        <v>0.8991282689912826</v>
      </c>
      <c r="K25" s="6">
        <f t="shared" si="38"/>
        <v>2.121212121</v>
      </c>
      <c r="L25" s="2">
        <v>6.0</v>
      </c>
      <c r="M25" s="2">
        <v>0.0</v>
      </c>
      <c r="N25" s="2">
        <v>7.0</v>
      </c>
      <c r="O25" s="3">
        <v>0.0</v>
      </c>
      <c r="P25" s="7">
        <v>0.9997199849676139</v>
      </c>
      <c r="Q25" s="12">
        <f t="shared" si="39"/>
        <v>3.74025974</v>
      </c>
      <c r="R25" s="2">
        <f>'e1'!O4+'e2'!O4+'e3'!O4+'e4'!O4+'e5'!O4+'e6'!O4+'e7'!O4+'e8'!O4+'e9'!O4+'e10'!O4+'e11'!O4+'e12'!O4+e13a!O4+e13b!O4</f>
        <v>38</v>
      </c>
      <c r="S25" s="2">
        <v>3.0</v>
      </c>
      <c r="T25" s="2">
        <f t="shared" si="40"/>
        <v>1</v>
      </c>
      <c r="U25" s="2"/>
      <c r="V25" s="2">
        <v>6.0</v>
      </c>
      <c r="W25" s="1">
        <v>0.0</v>
      </c>
      <c r="X25" s="1">
        <v>8.0</v>
      </c>
      <c r="Y25" s="1">
        <v>1.0</v>
      </c>
      <c r="Z25" s="1">
        <v>14.0</v>
      </c>
      <c r="AA25" s="1">
        <v>1.0</v>
      </c>
      <c r="AC25" s="1">
        <v>5.0</v>
      </c>
      <c r="AD25" s="1">
        <v>2.0</v>
      </c>
      <c r="AE25" s="1">
        <v>6.0</v>
      </c>
      <c r="AF25" s="1">
        <v>2.0</v>
      </c>
      <c r="AG25" s="1">
        <v>11.0</v>
      </c>
      <c r="AH25" s="1">
        <v>4.0</v>
      </c>
      <c r="AI25" s="1">
        <v>0.36363636363636365</v>
      </c>
    </row>
    <row r="26" ht="12.0" customHeight="1">
      <c r="A26" s="4" t="s">
        <v>31</v>
      </c>
      <c r="B26" s="6">
        <v>0.8690476190476191</v>
      </c>
      <c r="C26" s="6">
        <v>15.095238095238095</v>
      </c>
      <c r="D26" s="6">
        <v>0.057570977917981075</v>
      </c>
      <c r="E26" s="2">
        <v>0.0</v>
      </c>
      <c r="F26" s="2">
        <v>9.0</v>
      </c>
      <c r="G26" s="2">
        <v>5.0</v>
      </c>
      <c r="H26" s="2">
        <v>70.0</v>
      </c>
      <c r="I26" s="2">
        <v>10.0</v>
      </c>
      <c r="J26" s="6">
        <v>0.8928571428571429</v>
      </c>
      <c r="K26" s="6">
        <f t="shared" si="38"/>
        <v>2.8</v>
      </c>
      <c r="L26" s="2">
        <v>6.0</v>
      </c>
      <c r="M26" s="2">
        <v>0.0</v>
      </c>
      <c r="N26" s="2">
        <v>7.0</v>
      </c>
      <c r="O26" s="3">
        <v>0.0</v>
      </c>
      <c r="P26" s="7">
        <v>0.950428120775124</v>
      </c>
      <c r="Q26" s="12">
        <f t="shared" si="39"/>
        <v>3.669047619</v>
      </c>
      <c r="R26" s="2">
        <f>'e1'!O5+'e2'!O5+'e3'!O5+'e4'!O5+'e5'!O5+'e6'!O5+'e7'!O5+'e8'!O5+'e9'!O5+'e10'!O5+'e11'!O5+'e12'!O5+e13a!O5+e13b!O5</f>
        <v>37</v>
      </c>
      <c r="S26" s="2">
        <v>4.0</v>
      </c>
      <c r="T26" s="2">
        <f t="shared" si="40"/>
        <v>1</v>
      </c>
      <c r="U26" s="2"/>
      <c r="V26" s="2">
        <v>6.0</v>
      </c>
      <c r="W26" s="1">
        <v>0.0</v>
      </c>
      <c r="X26" s="1">
        <v>7.0</v>
      </c>
      <c r="Y26" s="1">
        <v>0.0</v>
      </c>
      <c r="Z26" s="1">
        <v>13.0</v>
      </c>
      <c r="AA26" s="1">
        <v>0.0</v>
      </c>
      <c r="AC26" s="1">
        <v>5.0</v>
      </c>
      <c r="AD26" s="1">
        <v>2.0</v>
      </c>
      <c r="AE26" s="1">
        <v>6.0</v>
      </c>
      <c r="AF26" s="1">
        <v>3.0</v>
      </c>
      <c r="AG26" s="1">
        <v>11.0</v>
      </c>
      <c r="AH26" s="1">
        <v>5.0</v>
      </c>
      <c r="AI26" s="1">
        <v>0.45454545454545453</v>
      </c>
    </row>
    <row r="27" ht="12.0" customHeight="1">
      <c r="A27" s="5" t="s">
        <v>32</v>
      </c>
      <c r="B27" s="6">
        <v>1.869047619047619</v>
      </c>
      <c r="C27" s="6">
        <v>14.095238095238095</v>
      </c>
      <c r="D27" s="6">
        <v>0.13260135135135134</v>
      </c>
      <c r="E27" s="2">
        <v>0.0</v>
      </c>
      <c r="F27" s="2">
        <v>6.0</v>
      </c>
      <c r="G27" s="2">
        <v>9.0</v>
      </c>
      <c r="H27" s="2">
        <v>66.0</v>
      </c>
      <c r="I27" s="2">
        <v>9.0</v>
      </c>
      <c r="J27" s="6">
        <v>0.6515151515151515</v>
      </c>
      <c r="K27" s="6">
        <f t="shared" si="38"/>
        <v>1.435897436</v>
      </c>
      <c r="L27" s="2">
        <v>5.0</v>
      </c>
      <c r="M27" s="2">
        <v>0.0</v>
      </c>
      <c r="N27" s="2">
        <v>7.0</v>
      </c>
      <c r="O27" s="3">
        <v>0.0</v>
      </c>
      <c r="P27" s="7">
        <v>0.7841165028665028</v>
      </c>
      <c r="Q27" s="12">
        <f t="shared" si="39"/>
        <v>3.304945055</v>
      </c>
      <c r="R27" s="2">
        <f>'e1'!O6+'e2'!O6+'e3'!O6+'e4'!O6+'e5'!O6+'e6'!O6+'e7'!O6+'e8'!O6+'e9'!O6+'e10'!O6+'e11'!O6+'e12'!O6+e13a!O6+e13b!O6</f>
        <v>36</v>
      </c>
      <c r="S27" s="2">
        <v>5.0</v>
      </c>
      <c r="T27" s="2">
        <f t="shared" si="40"/>
        <v>3</v>
      </c>
      <c r="U27" s="2"/>
      <c r="V27" s="2">
        <v>6.0</v>
      </c>
      <c r="W27" s="1">
        <v>1.0</v>
      </c>
      <c r="X27" s="1">
        <v>6.0</v>
      </c>
      <c r="Y27" s="1">
        <v>0.0</v>
      </c>
      <c r="Z27" s="1">
        <v>12.0</v>
      </c>
      <c r="AA27" s="1">
        <v>1.0</v>
      </c>
      <c r="AC27" s="1">
        <v>5.0</v>
      </c>
      <c r="AD27" s="1">
        <v>2.0</v>
      </c>
      <c r="AE27" s="1">
        <v>6.0</v>
      </c>
      <c r="AF27" s="1">
        <v>3.0</v>
      </c>
      <c r="AG27" s="1">
        <v>11.0</v>
      </c>
      <c r="AH27" s="1">
        <v>5.0</v>
      </c>
      <c r="AI27" s="1">
        <v>0.45454545454545453</v>
      </c>
    </row>
    <row r="28" ht="12.0" customHeight="1">
      <c r="A28" s="4" t="s">
        <v>33</v>
      </c>
      <c r="B28" s="6">
        <v>1.5595238095238095</v>
      </c>
      <c r="C28" s="6">
        <v>12.071428571428571</v>
      </c>
      <c r="D28" s="6">
        <v>0.1291913214990138</v>
      </c>
      <c r="E28" s="2">
        <v>3.0</v>
      </c>
      <c r="F28" s="2">
        <v>3.0</v>
      </c>
      <c r="G28" s="2">
        <v>7.0</v>
      </c>
      <c r="H28" s="2">
        <v>61.0</v>
      </c>
      <c r="I28" s="2">
        <v>8.0</v>
      </c>
      <c r="J28" s="6">
        <v>0.36065573770491804</v>
      </c>
      <c r="K28" s="6">
        <f t="shared" si="38"/>
        <v>0.9545454545</v>
      </c>
      <c r="L28" s="2">
        <v>5.0</v>
      </c>
      <c r="M28" s="2">
        <v>0.0</v>
      </c>
      <c r="N28" s="2">
        <v>7.0</v>
      </c>
      <c r="O28" s="3">
        <v>0.0</v>
      </c>
      <c r="P28" s="7">
        <v>0.48984705920393184</v>
      </c>
      <c r="Q28" s="12">
        <f t="shared" si="39"/>
        <v>2.514069264</v>
      </c>
      <c r="R28" s="2">
        <f>'e1'!O7+'e2'!O7+'e3'!O7+'e4'!O7+'e5'!O7+'e6'!O7+'e7'!O7+'e8'!O7+'e9'!O7+'e10'!O7+'e11'!O7+'e12'!O7+e13a!O7+e13b!O7</f>
        <v>33</v>
      </c>
      <c r="S28" s="2">
        <v>6.0</v>
      </c>
      <c r="T28" s="2">
        <f t="shared" si="40"/>
        <v>5</v>
      </c>
      <c r="U28" s="2"/>
      <c r="V28" s="2">
        <v>5.0</v>
      </c>
      <c r="W28" s="1">
        <v>2.0</v>
      </c>
      <c r="X28" s="1">
        <v>5.0</v>
      </c>
      <c r="Y28" s="1">
        <v>0.0</v>
      </c>
      <c r="Z28" s="1">
        <v>10.0</v>
      </c>
      <c r="AA28" s="1">
        <v>2.0</v>
      </c>
      <c r="AC28" s="1">
        <v>5.0</v>
      </c>
      <c r="AD28" s="1">
        <v>1.0</v>
      </c>
      <c r="AE28" s="1">
        <v>6.0</v>
      </c>
      <c r="AF28" s="1">
        <v>3.0</v>
      </c>
      <c r="AG28" s="1">
        <v>11.0</v>
      </c>
      <c r="AH28" s="1">
        <v>4.0</v>
      </c>
      <c r="AI28" s="1">
        <v>0.36363636363636365</v>
      </c>
    </row>
    <row r="29" ht="12.0" customHeight="1">
      <c r="A29" s="5" t="s">
        <v>34</v>
      </c>
      <c r="B29" s="6">
        <v>2.892857142857143</v>
      </c>
      <c r="C29" s="6">
        <v>9.071428571428571</v>
      </c>
      <c r="D29" s="6">
        <v>0.3188976377952756</v>
      </c>
      <c r="E29" s="2">
        <v>2.0</v>
      </c>
      <c r="F29" s="2">
        <v>1.0</v>
      </c>
      <c r="G29" s="2">
        <v>6.0</v>
      </c>
      <c r="H29" s="2">
        <v>55.0</v>
      </c>
      <c r="I29" s="2">
        <v>7.0</v>
      </c>
      <c r="J29" s="6">
        <v>0.12727272727272726</v>
      </c>
      <c r="K29" s="6">
        <f t="shared" si="38"/>
        <v>0.4</v>
      </c>
      <c r="L29" s="2">
        <v>5.0</v>
      </c>
      <c r="M29" s="2">
        <v>0.0</v>
      </c>
      <c r="N29" s="2">
        <v>7.0</v>
      </c>
      <c r="O29" s="3">
        <v>0.0</v>
      </c>
      <c r="P29" s="7">
        <v>0.44617036506800284</v>
      </c>
      <c r="Q29" s="12">
        <f t="shared" si="39"/>
        <v>3.292857143</v>
      </c>
      <c r="R29" s="2">
        <f>'e1'!O8+'e2'!O8+'e3'!O8+'e4'!O8+'e5'!O8+'e6'!O8+'e7'!O8+'e8'!O8+'e9'!O8+'e10'!O8+'e11'!O8+'e12'!O8+e13a!O8+e13b!O8</f>
        <v>30</v>
      </c>
      <c r="S29" s="2">
        <v>7.0</v>
      </c>
      <c r="T29" s="2">
        <f t="shared" si="40"/>
        <v>6</v>
      </c>
      <c r="U29" s="2"/>
      <c r="V29" s="2">
        <v>3.0</v>
      </c>
      <c r="W29" s="1">
        <v>1.0</v>
      </c>
      <c r="X29" s="1">
        <v>4.0</v>
      </c>
      <c r="Y29" s="1">
        <v>1.0</v>
      </c>
      <c r="Z29" s="1">
        <v>7.0</v>
      </c>
      <c r="AA29" s="1">
        <v>2.0</v>
      </c>
      <c r="AC29" s="1">
        <v>5.0</v>
      </c>
      <c r="AD29" s="1">
        <v>2.0</v>
      </c>
      <c r="AE29" s="1">
        <v>6.0</v>
      </c>
      <c r="AF29" s="1">
        <v>3.0</v>
      </c>
      <c r="AG29" s="1">
        <v>11.0</v>
      </c>
      <c r="AH29" s="1">
        <v>5.0</v>
      </c>
      <c r="AI29" s="1">
        <v>0.45454545454545453</v>
      </c>
    </row>
    <row r="30" ht="12.0" customHeight="1">
      <c r="A30" s="4" t="s">
        <v>35</v>
      </c>
      <c r="B30" s="6">
        <v>1.226190476190476</v>
      </c>
      <c r="C30" s="6">
        <v>7.071428571428571</v>
      </c>
      <c r="D30" s="6">
        <v>0.1734006734006734</v>
      </c>
      <c r="E30" s="2">
        <v>0.0</v>
      </c>
      <c r="F30" s="2">
        <v>4.0</v>
      </c>
      <c r="G30" s="2">
        <v>11.0</v>
      </c>
      <c r="H30" s="2">
        <v>48.0</v>
      </c>
      <c r="I30" s="2">
        <v>6.0</v>
      </c>
      <c r="J30" s="6">
        <v>0.6284722222222222</v>
      </c>
      <c r="K30" s="6">
        <f t="shared" si="38"/>
        <v>1.244444444</v>
      </c>
      <c r="L30" s="2">
        <v>1.0</v>
      </c>
      <c r="M30" s="2">
        <v>0.0</v>
      </c>
      <c r="N30" s="2">
        <v>7.0</v>
      </c>
      <c r="O30" s="3">
        <v>0.0</v>
      </c>
      <c r="P30" s="7">
        <v>0.8018728956228955</v>
      </c>
      <c r="Q30" s="12">
        <f t="shared" si="39"/>
        <v>2.470634921</v>
      </c>
      <c r="R30" s="2">
        <f>'e1'!O9+'e2'!O9+'e3'!O9+'e4'!O9+'e5'!O9+'e6'!O9+'e7'!O9+'e8'!O9+'e9'!O9+'e10'!O9+'e11'!O9+'e12'!O9+e13a!O9+e13b!O9</f>
        <v>27</v>
      </c>
      <c r="S30" s="2">
        <v>8.0</v>
      </c>
      <c r="T30" s="2">
        <f t="shared" si="40"/>
        <v>2</v>
      </c>
      <c r="U30" s="2"/>
      <c r="V30" s="2">
        <v>2.0</v>
      </c>
      <c r="W30" s="1">
        <v>0.0</v>
      </c>
      <c r="X30" s="1">
        <v>3.0</v>
      </c>
      <c r="Y30" s="1">
        <v>0.0</v>
      </c>
      <c r="Z30" s="1">
        <v>5.0</v>
      </c>
      <c r="AA30" s="1">
        <v>0.0</v>
      </c>
      <c r="AC30" s="1">
        <v>5.0</v>
      </c>
      <c r="AD30" s="1">
        <v>3.0</v>
      </c>
      <c r="AE30" s="1">
        <v>6.0</v>
      </c>
      <c r="AF30" s="1">
        <v>3.0</v>
      </c>
      <c r="AG30" s="1">
        <v>11.0</v>
      </c>
      <c r="AH30" s="1">
        <v>6.0</v>
      </c>
      <c r="AI30" s="1">
        <v>0.5454545454545454</v>
      </c>
    </row>
    <row r="31" ht="12.0" customHeight="1">
      <c r="A31" s="4" t="s">
        <v>36</v>
      </c>
      <c r="B31" s="6">
        <v>2.5595238095238093</v>
      </c>
      <c r="C31" s="6">
        <v>5.071428571428571</v>
      </c>
      <c r="D31" s="6">
        <v>0.5046948356807511</v>
      </c>
      <c r="E31" s="2">
        <v>2.0</v>
      </c>
      <c r="F31" s="2">
        <v>1.0</v>
      </c>
      <c r="G31" s="2">
        <v>6.0</v>
      </c>
      <c r="H31" s="2">
        <v>40.0</v>
      </c>
      <c r="I31" s="2">
        <v>5.0</v>
      </c>
      <c r="J31" s="6">
        <v>0.16999999999999998</v>
      </c>
      <c r="K31" s="6">
        <f t="shared" si="38"/>
        <v>0.56</v>
      </c>
      <c r="L31" s="2">
        <v>4.0</v>
      </c>
      <c r="M31" s="2">
        <v>0.0</v>
      </c>
      <c r="N31" s="2">
        <v>7.0</v>
      </c>
      <c r="O31" s="3">
        <v>0.0</v>
      </c>
      <c r="P31" s="7">
        <v>0.6746948356807512</v>
      </c>
      <c r="Q31" s="12">
        <f t="shared" si="39"/>
        <v>3.11952381</v>
      </c>
      <c r="R31" s="2">
        <f>'e1'!O10+'e2'!O10+'e3'!O10+'e4'!O10+'e5'!O10+'e6'!O10+'e7'!O10+'e8'!O10+'e9'!O10+'e10'!O10+'e11'!O10+'e12'!O10+e13a!O10+e13b!O10</f>
        <v>24</v>
      </c>
      <c r="S31" s="2">
        <v>9.0</v>
      </c>
      <c r="T31" s="2">
        <f t="shared" si="40"/>
        <v>4</v>
      </c>
      <c r="U31" s="2"/>
      <c r="V31" s="2">
        <v>1.0</v>
      </c>
      <c r="W31" s="1">
        <v>1.0</v>
      </c>
      <c r="X31" s="1">
        <v>2.0</v>
      </c>
      <c r="Y31" s="1">
        <v>1.0</v>
      </c>
      <c r="Z31" s="1">
        <v>3.0</v>
      </c>
      <c r="AA31" s="1">
        <v>2.0</v>
      </c>
      <c r="AC31" s="1">
        <v>5.0</v>
      </c>
      <c r="AD31" s="1">
        <v>1.0</v>
      </c>
      <c r="AE31" s="1">
        <v>6.0</v>
      </c>
      <c r="AF31" s="1">
        <v>3.0</v>
      </c>
      <c r="AG31" s="1">
        <v>11.0</v>
      </c>
      <c r="AH31" s="1">
        <v>4.0</v>
      </c>
      <c r="AI31" s="1">
        <v>0.36363636363636365</v>
      </c>
    </row>
    <row r="32" ht="12.0" customHeight="1">
      <c r="A32" s="5" t="s">
        <v>37</v>
      </c>
      <c r="B32" s="6">
        <v>1.226190476190476</v>
      </c>
      <c r="C32" s="6">
        <v>3.071428571428571</v>
      </c>
      <c r="D32" s="6">
        <v>0.3992248062015504</v>
      </c>
      <c r="E32" s="2">
        <v>0.0</v>
      </c>
      <c r="F32" s="2">
        <v>3.0</v>
      </c>
      <c r="G32" s="2">
        <v>4.0</v>
      </c>
      <c r="H32" s="2">
        <v>31.0</v>
      </c>
      <c r="I32" s="2">
        <v>4.0</v>
      </c>
      <c r="J32" s="6">
        <v>0.717741935483871</v>
      </c>
      <c r="K32" s="6">
        <f t="shared" si="38"/>
        <v>2.625</v>
      </c>
      <c r="L32" s="2">
        <v>3.0</v>
      </c>
      <c r="M32" s="2">
        <v>0.0</v>
      </c>
      <c r="N32" s="2">
        <v>7.0</v>
      </c>
      <c r="O32" s="3">
        <v>0.0</v>
      </c>
      <c r="P32" s="7">
        <v>1.1169667416854214</v>
      </c>
      <c r="Q32" s="12">
        <f t="shared" si="39"/>
        <v>3.851190476</v>
      </c>
      <c r="R32" s="2">
        <f>'e1'!O11+'e2'!O11+'e3'!O11+'e4'!O11+'e5'!O11+'e6'!O11+'e7'!O11+'e8'!O11+'e9'!O11+'e10'!O11+'e11'!O11+'e12'!O11+e13a!O11+e13b!O11</f>
        <v>21</v>
      </c>
      <c r="S32" s="2">
        <v>10.0</v>
      </c>
      <c r="T32" s="2">
        <f t="shared" si="40"/>
        <v>1</v>
      </c>
      <c r="U32" s="2"/>
      <c r="V32" s="2">
        <v>0.0</v>
      </c>
      <c r="W32" s="1">
        <v>0.0</v>
      </c>
      <c r="X32" s="1">
        <v>1.0</v>
      </c>
      <c r="Y32" s="1">
        <v>0.0</v>
      </c>
      <c r="Z32" s="1">
        <v>1.0</v>
      </c>
      <c r="AA32" s="1">
        <v>0.0</v>
      </c>
      <c r="AC32" s="1">
        <v>5.0</v>
      </c>
      <c r="AD32" s="1">
        <v>3.0</v>
      </c>
      <c r="AE32" s="1">
        <v>6.0</v>
      </c>
      <c r="AF32" s="1">
        <v>3.0</v>
      </c>
      <c r="AG32" s="1">
        <v>11.0</v>
      </c>
      <c r="AH32" s="1">
        <v>6.0</v>
      </c>
      <c r="AI32" s="1">
        <v>0.5454545454545454</v>
      </c>
    </row>
    <row r="33" ht="12.0" customHeight="1">
      <c r="A33" s="4" t="s">
        <v>38</v>
      </c>
      <c r="B33" s="6">
        <v>0.8928571428571428</v>
      </c>
      <c r="C33" s="6">
        <v>2.071428571428571</v>
      </c>
      <c r="D33" s="6">
        <v>0.4310344827586207</v>
      </c>
      <c r="E33" s="2">
        <v>1.0</v>
      </c>
      <c r="F33" s="2">
        <v>2.0</v>
      </c>
      <c r="G33" s="2">
        <v>4.0</v>
      </c>
      <c r="H33" s="2">
        <v>21.0</v>
      </c>
      <c r="I33" s="2">
        <v>3.0</v>
      </c>
      <c r="J33" s="6">
        <v>0.6031746031746031</v>
      </c>
      <c r="K33" s="6">
        <f t="shared" si="38"/>
        <v>2.333333333</v>
      </c>
      <c r="L33" s="2">
        <v>2.0</v>
      </c>
      <c r="M33" s="2">
        <v>0.0</v>
      </c>
      <c r="N33" s="2">
        <v>7.0</v>
      </c>
      <c r="O33" s="3">
        <v>0.0</v>
      </c>
      <c r="P33" s="7">
        <v>1.0342090859332238</v>
      </c>
      <c r="Q33" s="12">
        <f t="shared" si="39"/>
        <v>3.226190476</v>
      </c>
      <c r="R33" s="2">
        <f>'e1'!O12+'e2'!O12+'e3'!O12+'e4'!O12+'e5'!O12+'e6'!O12+'e7'!O12+'e8'!O12+'e9'!O12+'e10'!O12+'e11'!O12+'e12'!O12+e13a!O12+e13b!O12</f>
        <v>18</v>
      </c>
      <c r="S33" s="2">
        <v>11.0</v>
      </c>
      <c r="T33" s="2">
        <f t="shared" si="40"/>
        <v>1</v>
      </c>
      <c r="U33" s="2"/>
      <c r="V33" s="2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C33" s="1">
        <v>5.0</v>
      </c>
      <c r="AD33" s="1">
        <v>2.0</v>
      </c>
      <c r="AE33" s="1">
        <v>6.0</v>
      </c>
      <c r="AF33" s="1">
        <v>3.0</v>
      </c>
      <c r="AG33" s="1">
        <v>11.0</v>
      </c>
      <c r="AH33" s="1">
        <v>5.0</v>
      </c>
      <c r="AI33" s="1">
        <v>0.45454545454545453</v>
      </c>
    </row>
    <row r="34" ht="12.0" customHeight="1">
      <c r="A34" s="4" t="s">
        <v>39</v>
      </c>
      <c r="B34" s="6">
        <v>0.6190476190476191</v>
      </c>
      <c r="C34" s="6">
        <v>1.5119047619047619</v>
      </c>
      <c r="D34" s="6">
        <v>0.40944881889763785</v>
      </c>
      <c r="E34" s="2">
        <v>1.0</v>
      </c>
      <c r="F34" s="2">
        <v>2.0</v>
      </c>
      <c r="G34" s="2">
        <v>4.0</v>
      </c>
      <c r="H34" s="2">
        <v>21.0</v>
      </c>
      <c r="I34" s="2">
        <v>3.0</v>
      </c>
      <c r="J34" s="6">
        <v>0.6031746031746031</v>
      </c>
      <c r="K34" s="6">
        <f t="shared" si="38"/>
        <v>2.333333333</v>
      </c>
      <c r="L34" s="2">
        <v>2.0</v>
      </c>
      <c r="M34" s="2">
        <v>0.0</v>
      </c>
      <c r="N34" s="2">
        <v>7.0</v>
      </c>
      <c r="O34" s="3">
        <v>0.0</v>
      </c>
      <c r="P34" s="7">
        <v>1.012623422072241</v>
      </c>
      <c r="Q34" s="12">
        <f t="shared" si="39"/>
        <v>2.952380952</v>
      </c>
      <c r="R34" s="2">
        <f>'e1'!O13+'e2'!O13+'e3'!O13+'e4'!O13+'e5'!O13+'e6'!O13+'e7'!O13+'e8'!O13+'e9'!O13+'e10'!O13+'e11'!O13+'e12'!O13+e13a!O13+e13b!O13</f>
        <v>15</v>
      </c>
      <c r="S34" s="2">
        <v>12.0</v>
      </c>
      <c r="T34" s="2">
        <f t="shared" si="40"/>
        <v>1</v>
      </c>
      <c r="U34" s="2"/>
      <c r="V34" s="2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C34" s="1">
        <v>4.0</v>
      </c>
      <c r="AD34" s="1">
        <v>2.0</v>
      </c>
      <c r="AE34" s="1">
        <v>5.0</v>
      </c>
      <c r="AF34" s="1">
        <v>2.0</v>
      </c>
      <c r="AG34" s="1">
        <v>9.0</v>
      </c>
      <c r="AH34" s="1">
        <v>4.0</v>
      </c>
      <c r="AI34" s="1">
        <v>0.4444444444444444</v>
      </c>
    </row>
    <row r="35" ht="12.0" customHeight="1">
      <c r="A35" s="4" t="s">
        <v>40</v>
      </c>
      <c r="B35" s="6">
        <v>0.39285714285714285</v>
      </c>
      <c r="C35" s="6">
        <v>0.9880952380952381</v>
      </c>
      <c r="D35" s="6">
        <v>0.3975903614457831</v>
      </c>
      <c r="E35" s="2">
        <v>1.0</v>
      </c>
      <c r="F35" s="2">
        <v>1.0</v>
      </c>
      <c r="G35" s="2">
        <v>6.0</v>
      </c>
      <c r="H35" s="2">
        <v>15.0</v>
      </c>
      <c r="I35" s="2">
        <v>2.0</v>
      </c>
      <c r="J35" s="6">
        <v>0.3</v>
      </c>
      <c r="K35" s="6">
        <f t="shared" si="38"/>
        <v>1.4</v>
      </c>
      <c r="L35" s="2">
        <v>0.0</v>
      </c>
      <c r="M35" s="2">
        <v>0.0</v>
      </c>
      <c r="N35" s="2">
        <v>7.0</v>
      </c>
      <c r="O35" s="3">
        <v>0.0</v>
      </c>
      <c r="P35" s="7">
        <v>0.697590361445783</v>
      </c>
      <c r="Q35" s="12">
        <f t="shared" si="39"/>
        <v>1.792857143</v>
      </c>
      <c r="R35" s="2">
        <f>'e1'!O14+'e2'!O14+'e3'!O14+'e4'!O14+'e5'!O14+'e6'!O14+'e7'!O14+'e8'!O14+'e9'!O14+'e10'!O14+'e11'!O14+'e12'!O14+e13a!O14+e13b!O14</f>
        <v>12</v>
      </c>
      <c r="S35" s="2">
        <v>13.0</v>
      </c>
      <c r="T35" s="2">
        <f t="shared" si="40"/>
        <v>1</v>
      </c>
      <c r="U35" s="2"/>
      <c r="V35" s="2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C35" s="1">
        <v>3.0</v>
      </c>
      <c r="AD35" s="1">
        <v>1.0</v>
      </c>
      <c r="AE35" s="1">
        <v>4.0</v>
      </c>
      <c r="AF35" s="1">
        <v>2.0</v>
      </c>
      <c r="AG35" s="1">
        <v>7.0</v>
      </c>
      <c r="AH35" s="1">
        <v>3.0</v>
      </c>
      <c r="AI35" s="1">
        <v>0.42857142857142855</v>
      </c>
    </row>
    <row r="36" ht="12.0" customHeight="1">
      <c r="A36" s="5" t="s">
        <v>41</v>
      </c>
      <c r="B36" s="6">
        <v>0.2857142857142857</v>
      </c>
      <c r="C36" s="6">
        <v>0.6785714285714286</v>
      </c>
      <c r="D36" s="6">
        <v>0.42105263157894735</v>
      </c>
      <c r="E36" s="2">
        <v>0.0</v>
      </c>
      <c r="F36" s="2">
        <v>0.0</v>
      </c>
      <c r="G36" s="2">
        <v>6.0</v>
      </c>
      <c r="H36" s="2">
        <v>15.0</v>
      </c>
      <c r="I36" s="2">
        <v>2.0</v>
      </c>
      <c r="J36" s="6">
        <v>-0.2</v>
      </c>
      <c r="K36" s="6">
        <f t="shared" si="38"/>
        <v>0</v>
      </c>
      <c r="L36" s="2">
        <v>0.0</v>
      </c>
      <c r="M36" s="2">
        <v>0.0</v>
      </c>
      <c r="N36" s="2">
        <v>7.0</v>
      </c>
      <c r="O36" s="3">
        <v>0.0</v>
      </c>
      <c r="P36" s="7">
        <v>0.22105263157894733</v>
      </c>
      <c r="Q36" s="12">
        <f t="shared" si="39"/>
        <v>0.2857142857</v>
      </c>
      <c r="R36" s="2">
        <f>'e1'!O15+'e2'!O15+'e3'!O15+'e4'!O15+'e5'!O15+'e6'!O15+'e7'!O15+'e8'!O15+'e9'!O15+'e10'!O15+'e11'!O15+'e12'!O15+e13a!O15+e13b!O15</f>
        <v>9</v>
      </c>
      <c r="S36" s="2">
        <v>14.0</v>
      </c>
      <c r="T36" s="2">
        <f t="shared" si="40"/>
        <v>2</v>
      </c>
      <c r="U36" s="2"/>
      <c r="V36" s="2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C36" s="1">
        <v>2.0</v>
      </c>
      <c r="AD36" s="1">
        <v>1.0</v>
      </c>
      <c r="AE36" s="1">
        <v>3.0</v>
      </c>
      <c r="AF36" s="1">
        <v>1.0</v>
      </c>
      <c r="AG36" s="1">
        <v>5.0</v>
      </c>
      <c r="AH36" s="1">
        <v>2.0</v>
      </c>
      <c r="AI36" s="1">
        <v>0.4</v>
      </c>
    </row>
    <row r="37" ht="12.0" customHeight="1">
      <c r="A37" s="4" t="s">
        <v>42</v>
      </c>
      <c r="B37" s="6">
        <v>0.25</v>
      </c>
      <c r="C37" s="6">
        <v>0.39285714285714285</v>
      </c>
      <c r="D37" s="6">
        <v>0.6363636363636364</v>
      </c>
      <c r="E37" s="2">
        <v>0.0</v>
      </c>
      <c r="F37" s="2">
        <v>0.0</v>
      </c>
      <c r="G37" s="2">
        <v>6.0</v>
      </c>
      <c r="H37" s="2">
        <v>8.0</v>
      </c>
      <c r="I37" s="2">
        <v>1.0</v>
      </c>
      <c r="J37" s="6">
        <v>-0.75</v>
      </c>
      <c r="K37" s="6">
        <f t="shared" si="38"/>
        <v>0</v>
      </c>
      <c r="L37" s="2">
        <v>0.0</v>
      </c>
      <c r="M37" s="2">
        <v>0.0</v>
      </c>
      <c r="N37" s="2">
        <v>7.0</v>
      </c>
      <c r="O37" s="3">
        <v>0.0</v>
      </c>
      <c r="P37" s="7">
        <v>-0.11363636363636365</v>
      </c>
      <c r="Q37" s="12">
        <f t="shared" si="39"/>
        <v>0.25</v>
      </c>
      <c r="R37" s="2">
        <f>'e1'!O16+'e2'!O16+'e3'!O16+'e4'!O16+'e5'!O16+'e6'!O16+'e7'!O16+'e8'!O16+'e9'!O16+'e10'!O16+'e11'!O16+'e12'!O16+e13a!O16+e13b!O16</f>
        <v>6</v>
      </c>
      <c r="S37" s="2">
        <v>15.0</v>
      </c>
      <c r="T37" s="2">
        <f t="shared" si="40"/>
        <v>1</v>
      </c>
      <c r="U37" s="2"/>
      <c r="V37" s="2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C37" s="1">
        <v>1.0</v>
      </c>
      <c r="AD37" s="1">
        <v>1.0</v>
      </c>
      <c r="AE37" s="1">
        <v>2.0</v>
      </c>
      <c r="AF37" s="1">
        <v>1.0</v>
      </c>
      <c r="AG37" s="1">
        <v>3.0</v>
      </c>
      <c r="AH37" s="1">
        <v>2.0</v>
      </c>
      <c r="AI37" s="1">
        <v>0.6666666666666666</v>
      </c>
    </row>
    <row r="38" ht="12.0" customHeight="1">
      <c r="A38" s="5" t="s">
        <v>43</v>
      </c>
      <c r="B38" s="6">
        <v>0.0</v>
      </c>
      <c r="C38" s="6">
        <v>0.125</v>
      </c>
      <c r="D38" s="6">
        <v>0.0</v>
      </c>
      <c r="E38" s="2">
        <v>0.0</v>
      </c>
      <c r="F38" s="2">
        <v>0.0</v>
      </c>
      <c r="G38" s="2">
        <v>4.0</v>
      </c>
      <c r="H38" s="2">
        <v>8.0</v>
      </c>
      <c r="I38" s="2">
        <v>1.0</v>
      </c>
      <c r="J38" s="6">
        <v>-0.5</v>
      </c>
      <c r="K38" s="6">
        <f t="shared" si="38"/>
        <v>0</v>
      </c>
      <c r="L38" s="2">
        <v>0.0</v>
      </c>
      <c r="M38" s="2">
        <v>0.0</v>
      </c>
      <c r="N38" s="2">
        <v>7.0</v>
      </c>
      <c r="O38" s="3">
        <v>0.0</v>
      </c>
      <c r="P38" s="7">
        <v>-0.5</v>
      </c>
      <c r="Q38" s="12">
        <f t="shared" si="39"/>
        <v>0</v>
      </c>
      <c r="R38" s="2">
        <f>'e1'!O17+'e2'!O17+'e3'!O17+'e4'!O17+'e5'!O17+'e6'!O17+'e7'!O17+'e8'!O17+'e9'!O17+'e10'!O17+'e11'!O17+'e12'!O17+e13a!O17+e13b!O17</f>
        <v>3</v>
      </c>
      <c r="S38" s="2">
        <v>16.0</v>
      </c>
      <c r="T38" s="2">
        <f t="shared" si="40"/>
        <v>1</v>
      </c>
      <c r="U38" s="2"/>
      <c r="V38" s="2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C38" s="1">
        <v>0.0</v>
      </c>
      <c r="AD38" s="1">
        <v>0.0</v>
      </c>
      <c r="AE38" s="1">
        <v>1.0</v>
      </c>
      <c r="AF38" s="1">
        <v>0.0</v>
      </c>
      <c r="AG38" s="1">
        <v>1.0</v>
      </c>
      <c r="AH38" s="1">
        <v>0.0</v>
      </c>
      <c r="AI38" s="1">
        <v>0.0</v>
      </c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2.0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</row>
    <row r="41" ht="12.0" customHeight="1">
      <c r="M41" s="2"/>
    </row>
    <row r="42" ht="12.0" customHeight="1">
      <c r="A42" s="14" t="s">
        <v>50</v>
      </c>
      <c r="B42" s="2"/>
      <c r="C42" s="2"/>
      <c r="M42" s="2"/>
      <c r="N42" s="2"/>
      <c r="O42" s="2"/>
      <c r="P42" s="2"/>
      <c r="Q42" s="2"/>
      <c r="R42" s="2"/>
    </row>
    <row r="43" ht="16.5" customHeight="1">
      <c r="A43" s="2"/>
      <c r="B43" s="2" t="s">
        <v>1</v>
      </c>
      <c r="C43" s="2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45</v>
      </c>
      <c r="L43" s="1" t="s">
        <v>10</v>
      </c>
      <c r="M43" s="2" t="s">
        <v>11</v>
      </c>
      <c r="N43" s="2" t="s">
        <v>12</v>
      </c>
      <c r="O43" s="3" t="s">
        <v>13</v>
      </c>
      <c r="P43" s="4" t="s">
        <v>14</v>
      </c>
      <c r="Q43" s="11" t="s">
        <v>46</v>
      </c>
      <c r="R43" s="2" t="s">
        <v>47</v>
      </c>
      <c r="S43" s="1" t="s">
        <v>48</v>
      </c>
      <c r="T43" s="1" t="s">
        <v>49</v>
      </c>
      <c r="V43" s="1" t="s">
        <v>15</v>
      </c>
      <c r="W43" s="1" t="s">
        <v>16</v>
      </c>
      <c r="X43" s="1" t="s">
        <v>17</v>
      </c>
      <c r="Y43" s="1" t="s">
        <v>18</v>
      </c>
      <c r="Z43" s="1" t="s">
        <v>19</v>
      </c>
      <c r="AA43" s="1" t="s">
        <v>20</v>
      </c>
      <c r="AC43" s="1" t="s">
        <v>21</v>
      </c>
      <c r="AD43" s="1" t="s">
        <v>22</v>
      </c>
      <c r="AE43" s="1" t="s">
        <v>23</v>
      </c>
      <c r="AF43" s="1" t="s">
        <v>24</v>
      </c>
      <c r="AG43" s="1" t="s">
        <v>25</v>
      </c>
      <c r="AH43" s="1" t="s">
        <v>26</v>
      </c>
      <c r="AI43" s="1" t="s">
        <v>27</v>
      </c>
    </row>
    <row r="44" ht="12.0" customHeight="1">
      <c r="A44" s="5" t="s">
        <v>29</v>
      </c>
      <c r="B44" s="6">
        <v>5.869047619047619</v>
      </c>
      <c r="C44" s="6">
        <v>16.095238095238095</v>
      </c>
      <c r="D44" s="6">
        <v>0.3646449704142012</v>
      </c>
      <c r="E44" s="2">
        <v>2.0</v>
      </c>
      <c r="F44" s="2">
        <v>6.0</v>
      </c>
      <c r="G44" s="2">
        <v>0.0</v>
      </c>
      <c r="H44" s="2">
        <v>73.0</v>
      </c>
      <c r="I44" s="2">
        <v>11.0</v>
      </c>
      <c r="J44" s="6">
        <v>0.5454545454545454</v>
      </c>
      <c r="K44" s="6">
        <v>3.8181818181818183</v>
      </c>
      <c r="L44" s="2">
        <v>11.0</v>
      </c>
      <c r="M44" s="2">
        <v>3.0</v>
      </c>
      <c r="N44" s="2">
        <v>7.0</v>
      </c>
      <c r="O44" s="3">
        <v>0.42857142857142855</v>
      </c>
      <c r="P44" s="7">
        <v>1.3386709444401752</v>
      </c>
      <c r="Q44" s="12">
        <v>12.258658008658008</v>
      </c>
      <c r="R44" s="2">
        <v>39.0</v>
      </c>
      <c r="S44" s="2">
        <v>2.0</v>
      </c>
      <c r="T44" s="2">
        <v>5.0</v>
      </c>
      <c r="U44" s="2"/>
      <c r="V44" s="2">
        <v>6.0</v>
      </c>
      <c r="W44" s="1">
        <v>1.0</v>
      </c>
      <c r="X44" s="1">
        <v>8.0</v>
      </c>
      <c r="Y44" s="1">
        <v>4.0</v>
      </c>
      <c r="Z44" s="1">
        <v>14.0</v>
      </c>
      <c r="AA44" s="1">
        <v>5.0</v>
      </c>
      <c r="AC44" s="1">
        <v>5.0</v>
      </c>
      <c r="AD44" s="1">
        <v>2.0</v>
      </c>
      <c r="AE44" s="1">
        <v>6.0</v>
      </c>
      <c r="AF44" s="1">
        <v>3.0</v>
      </c>
      <c r="AG44" s="1">
        <v>11.0</v>
      </c>
      <c r="AH44" s="1">
        <v>5.0</v>
      </c>
      <c r="AI44" s="1">
        <v>0.45454545454545453</v>
      </c>
    </row>
    <row r="45" ht="12.0" customHeight="1">
      <c r="A45" s="5" t="s">
        <v>28</v>
      </c>
      <c r="B45" s="6">
        <v>1.869047619047619</v>
      </c>
      <c r="C45" s="6">
        <v>16.095238095238095</v>
      </c>
      <c r="D45" s="6">
        <v>0.1161242603550296</v>
      </c>
      <c r="E45" s="2">
        <v>0.0</v>
      </c>
      <c r="F45" s="2">
        <v>10.0</v>
      </c>
      <c r="G45" s="2">
        <v>6.0</v>
      </c>
      <c r="H45" s="2">
        <v>73.0</v>
      </c>
      <c r="I45" s="2">
        <v>11.0</v>
      </c>
      <c r="J45" s="6">
        <v>0.9016189290161893</v>
      </c>
      <c r="K45" s="6">
        <v>2.5454545454545454</v>
      </c>
      <c r="L45" s="2">
        <v>7.0</v>
      </c>
      <c r="M45" s="2">
        <v>4.0</v>
      </c>
      <c r="N45" s="2">
        <v>7.0</v>
      </c>
      <c r="O45" s="3">
        <v>0.5714285714285714</v>
      </c>
      <c r="P45" s="7">
        <v>1.5891717607997904</v>
      </c>
      <c r="Q45" s="12">
        <v>7.843073593073592</v>
      </c>
      <c r="R45" s="2">
        <v>39.0</v>
      </c>
      <c r="S45" s="2">
        <v>1.0</v>
      </c>
      <c r="T45" s="2">
        <v>1.0</v>
      </c>
      <c r="U45" s="2"/>
      <c r="V45" s="2">
        <v>6.0</v>
      </c>
      <c r="W45" s="1">
        <v>0.0</v>
      </c>
      <c r="X45" s="1">
        <v>8.0</v>
      </c>
      <c r="Y45" s="1">
        <v>1.0</v>
      </c>
      <c r="Z45" s="1">
        <v>14.0</v>
      </c>
      <c r="AA45" s="1">
        <v>1.0</v>
      </c>
      <c r="AC45" s="1">
        <v>5.0</v>
      </c>
      <c r="AD45" s="1">
        <v>2.0</v>
      </c>
      <c r="AE45" s="1">
        <v>6.0</v>
      </c>
      <c r="AF45" s="1">
        <v>3.0</v>
      </c>
      <c r="AG45" s="1">
        <v>11.0</v>
      </c>
      <c r="AH45" s="1">
        <v>5.0</v>
      </c>
      <c r="AI45" s="1">
        <v>0.45454545454545453</v>
      </c>
    </row>
    <row r="46" ht="12.0" customHeight="1">
      <c r="A46" s="5" t="s">
        <v>37</v>
      </c>
      <c r="B46" s="6">
        <v>1.226190476190476</v>
      </c>
      <c r="C46" s="6">
        <v>3.071428571428571</v>
      </c>
      <c r="D46" s="6">
        <v>0.3992248062015504</v>
      </c>
      <c r="E46" s="2">
        <v>0.0</v>
      </c>
      <c r="F46" s="2">
        <v>3.0</v>
      </c>
      <c r="G46" s="2">
        <v>4.0</v>
      </c>
      <c r="H46" s="2">
        <v>31.0</v>
      </c>
      <c r="I46" s="2">
        <v>4.0</v>
      </c>
      <c r="J46" s="6">
        <v>0.717741935483871</v>
      </c>
      <c r="K46" s="6">
        <v>2.625</v>
      </c>
      <c r="L46" s="2">
        <v>3.0</v>
      </c>
      <c r="M46" s="2">
        <v>0.0</v>
      </c>
      <c r="N46" s="2">
        <v>7.0</v>
      </c>
      <c r="O46" s="3">
        <v>0.0</v>
      </c>
      <c r="P46" s="7">
        <v>1.1169667416854214</v>
      </c>
      <c r="Q46" s="12">
        <v>3.8511904761904763</v>
      </c>
      <c r="R46" s="2">
        <v>21.0</v>
      </c>
      <c r="S46" s="2">
        <v>10.0</v>
      </c>
      <c r="T46" s="2">
        <v>1.0</v>
      </c>
      <c r="U46" s="2"/>
      <c r="V46" s="2">
        <v>0.0</v>
      </c>
      <c r="W46" s="1">
        <v>0.0</v>
      </c>
      <c r="X46" s="1">
        <v>1.0</v>
      </c>
      <c r="Y46" s="1">
        <v>0.0</v>
      </c>
      <c r="Z46" s="1">
        <v>1.0</v>
      </c>
      <c r="AA46" s="1">
        <v>0.0</v>
      </c>
      <c r="AC46" s="1">
        <v>5.0</v>
      </c>
      <c r="AD46" s="1">
        <v>3.0</v>
      </c>
      <c r="AE46" s="1">
        <v>6.0</v>
      </c>
      <c r="AF46" s="1">
        <v>3.0</v>
      </c>
      <c r="AG46" s="1">
        <v>11.0</v>
      </c>
      <c r="AH46" s="1">
        <v>6.0</v>
      </c>
      <c r="AI46" s="1">
        <v>0.5454545454545454</v>
      </c>
    </row>
    <row r="47" ht="12.0" customHeight="1">
      <c r="A47" s="5" t="s">
        <v>30</v>
      </c>
      <c r="B47" s="6">
        <v>1.619047619047619</v>
      </c>
      <c r="C47" s="6">
        <v>16.095238095238095</v>
      </c>
      <c r="D47" s="6">
        <v>0.10059171597633136</v>
      </c>
      <c r="E47" s="2">
        <v>3.0</v>
      </c>
      <c r="F47" s="2">
        <v>10.0</v>
      </c>
      <c r="G47" s="2">
        <v>8.0</v>
      </c>
      <c r="H47" s="2">
        <v>73.0</v>
      </c>
      <c r="I47" s="2">
        <v>11.0</v>
      </c>
      <c r="J47" s="6">
        <v>0.8991282689912826</v>
      </c>
      <c r="K47" s="6">
        <v>2.121212121212121</v>
      </c>
      <c r="L47" s="2">
        <v>6.0</v>
      </c>
      <c r="M47" s="2">
        <v>0.0</v>
      </c>
      <c r="N47" s="2">
        <v>7.0</v>
      </c>
      <c r="O47" s="3">
        <v>0.0</v>
      </c>
      <c r="P47" s="7">
        <v>0.9997199849676139</v>
      </c>
      <c r="Q47" s="12">
        <v>3.74025974025974</v>
      </c>
      <c r="R47" s="2">
        <v>38.0</v>
      </c>
      <c r="S47" s="2">
        <v>3.0</v>
      </c>
      <c r="T47" s="2">
        <v>1.0</v>
      </c>
      <c r="U47" s="2"/>
      <c r="V47" s="2">
        <v>6.0</v>
      </c>
      <c r="W47" s="1">
        <v>0.0</v>
      </c>
      <c r="X47" s="1">
        <v>8.0</v>
      </c>
      <c r="Y47" s="1">
        <v>1.0</v>
      </c>
      <c r="Z47" s="1">
        <v>14.0</v>
      </c>
      <c r="AA47" s="1">
        <v>1.0</v>
      </c>
      <c r="AC47" s="1">
        <v>5.0</v>
      </c>
      <c r="AD47" s="1">
        <v>2.0</v>
      </c>
      <c r="AE47" s="1">
        <v>6.0</v>
      </c>
      <c r="AF47" s="1">
        <v>2.0</v>
      </c>
      <c r="AG47" s="1">
        <v>11.0</v>
      </c>
      <c r="AH47" s="1">
        <v>4.0</v>
      </c>
      <c r="AI47" s="1">
        <v>0.36363636363636365</v>
      </c>
    </row>
    <row r="48" ht="12.0" customHeight="1">
      <c r="A48" s="4" t="s">
        <v>31</v>
      </c>
      <c r="B48" s="6">
        <v>0.8690476190476191</v>
      </c>
      <c r="C48" s="6">
        <v>15.095238095238095</v>
      </c>
      <c r="D48" s="6">
        <v>0.057570977917981075</v>
      </c>
      <c r="E48" s="2">
        <v>0.0</v>
      </c>
      <c r="F48" s="2">
        <v>9.0</v>
      </c>
      <c r="G48" s="2">
        <v>5.0</v>
      </c>
      <c r="H48" s="2">
        <v>70.0</v>
      </c>
      <c r="I48" s="2">
        <v>10.0</v>
      </c>
      <c r="J48" s="6">
        <v>0.8928571428571429</v>
      </c>
      <c r="K48" s="6">
        <v>2.8</v>
      </c>
      <c r="L48" s="2">
        <v>6.0</v>
      </c>
      <c r="M48" s="2">
        <v>0.0</v>
      </c>
      <c r="N48" s="2">
        <v>7.0</v>
      </c>
      <c r="O48" s="3">
        <v>0.0</v>
      </c>
      <c r="P48" s="7">
        <v>0.950428120775124</v>
      </c>
      <c r="Q48" s="12">
        <v>3.669047619047619</v>
      </c>
      <c r="R48" s="2">
        <v>37.0</v>
      </c>
      <c r="S48" s="2">
        <v>4.0</v>
      </c>
      <c r="T48" s="2">
        <v>1.0</v>
      </c>
      <c r="U48" s="2"/>
      <c r="V48" s="2">
        <v>6.0</v>
      </c>
      <c r="W48" s="1">
        <v>0.0</v>
      </c>
      <c r="X48" s="1">
        <v>7.0</v>
      </c>
      <c r="Y48" s="1">
        <v>0.0</v>
      </c>
      <c r="Z48" s="1">
        <v>13.0</v>
      </c>
      <c r="AA48" s="1">
        <v>0.0</v>
      </c>
      <c r="AC48" s="1">
        <v>5.0</v>
      </c>
      <c r="AD48" s="1">
        <v>2.0</v>
      </c>
      <c r="AE48" s="1">
        <v>6.0</v>
      </c>
      <c r="AF48" s="1">
        <v>3.0</v>
      </c>
      <c r="AG48" s="1">
        <v>11.0</v>
      </c>
      <c r="AH48" s="1">
        <v>5.0</v>
      </c>
      <c r="AI48" s="1">
        <v>0.45454545454545453</v>
      </c>
    </row>
    <row r="49" ht="12.0" customHeight="1">
      <c r="A49" s="5" t="s">
        <v>32</v>
      </c>
      <c r="B49" s="6">
        <v>1.869047619047619</v>
      </c>
      <c r="C49" s="6">
        <v>14.095238095238095</v>
      </c>
      <c r="D49" s="6">
        <v>0.13260135135135134</v>
      </c>
      <c r="E49" s="2">
        <v>0.0</v>
      </c>
      <c r="F49" s="2">
        <v>6.0</v>
      </c>
      <c r="G49" s="2">
        <v>9.0</v>
      </c>
      <c r="H49" s="2">
        <v>66.0</v>
      </c>
      <c r="I49" s="2">
        <v>9.0</v>
      </c>
      <c r="J49" s="6">
        <v>0.6515151515151515</v>
      </c>
      <c r="K49" s="6">
        <v>1.435897435897436</v>
      </c>
      <c r="L49" s="2">
        <v>5.0</v>
      </c>
      <c r="M49" s="2">
        <v>0.0</v>
      </c>
      <c r="N49" s="2">
        <v>7.0</v>
      </c>
      <c r="O49" s="3">
        <v>0.0</v>
      </c>
      <c r="P49" s="7">
        <v>0.7841165028665028</v>
      </c>
      <c r="Q49" s="12">
        <v>3.3049450549450547</v>
      </c>
      <c r="R49" s="2">
        <v>36.0</v>
      </c>
      <c r="S49" s="2">
        <v>5.0</v>
      </c>
      <c r="T49" s="2">
        <v>3.0</v>
      </c>
      <c r="U49" s="2"/>
      <c r="V49" s="2">
        <v>6.0</v>
      </c>
      <c r="W49" s="1">
        <v>1.0</v>
      </c>
      <c r="X49" s="1">
        <v>6.0</v>
      </c>
      <c r="Y49" s="1">
        <v>0.0</v>
      </c>
      <c r="Z49" s="1">
        <v>12.0</v>
      </c>
      <c r="AA49" s="1">
        <v>1.0</v>
      </c>
      <c r="AC49" s="1">
        <v>5.0</v>
      </c>
      <c r="AD49" s="1">
        <v>2.0</v>
      </c>
      <c r="AE49" s="1">
        <v>6.0</v>
      </c>
      <c r="AF49" s="1">
        <v>3.0</v>
      </c>
      <c r="AG49" s="1">
        <v>11.0</v>
      </c>
      <c r="AH49" s="1">
        <v>5.0</v>
      </c>
      <c r="AI49" s="1">
        <v>0.45454545454545453</v>
      </c>
    </row>
    <row r="50" ht="12.0" customHeight="1">
      <c r="A50" s="5" t="s">
        <v>34</v>
      </c>
      <c r="B50" s="6">
        <v>2.892857142857143</v>
      </c>
      <c r="C50" s="6">
        <v>9.071428571428571</v>
      </c>
      <c r="D50" s="6">
        <v>0.3188976377952756</v>
      </c>
      <c r="E50" s="2">
        <v>2.0</v>
      </c>
      <c r="F50" s="2">
        <v>1.0</v>
      </c>
      <c r="G50" s="2">
        <v>6.0</v>
      </c>
      <c r="H50" s="2">
        <v>55.0</v>
      </c>
      <c r="I50" s="2">
        <v>7.0</v>
      </c>
      <c r="J50" s="6">
        <v>0.12727272727272726</v>
      </c>
      <c r="K50" s="6">
        <v>0.4</v>
      </c>
      <c r="L50" s="2">
        <v>5.0</v>
      </c>
      <c r="M50" s="2">
        <v>0.0</v>
      </c>
      <c r="N50" s="2">
        <v>7.0</v>
      </c>
      <c r="O50" s="3">
        <v>0.0</v>
      </c>
      <c r="P50" s="7">
        <v>0.44617036506800284</v>
      </c>
      <c r="Q50" s="12">
        <v>3.2928571428571427</v>
      </c>
      <c r="R50" s="2">
        <v>30.0</v>
      </c>
      <c r="S50" s="2">
        <v>7.0</v>
      </c>
      <c r="T50" s="2">
        <v>6.0</v>
      </c>
      <c r="U50" s="2"/>
      <c r="V50" s="2">
        <v>3.0</v>
      </c>
      <c r="W50" s="1">
        <v>1.0</v>
      </c>
      <c r="X50" s="1">
        <v>4.0</v>
      </c>
      <c r="Y50" s="1">
        <v>1.0</v>
      </c>
      <c r="Z50" s="1">
        <v>7.0</v>
      </c>
      <c r="AA50" s="1">
        <v>2.0</v>
      </c>
      <c r="AC50" s="1">
        <v>5.0</v>
      </c>
      <c r="AD50" s="1">
        <v>2.0</v>
      </c>
      <c r="AE50" s="1">
        <v>6.0</v>
      </c>
      <c r="AF50" s="1">
        <v>3.0</v>
      </c>
      <c r="AG50" s="1">
        <v>11.0</v>
      </c>
      <c r="AH50" s="1">
        <v>5.0</v>
      </c>
      <c r="AI50" s="1">
        <v>0.45454545454545453</v>
      </c>
    </row>
    <row r="51" ht="12.0" customHeight="1">
      <c r="A51" s="4" t="s">
        <v>38</v>
      </c>
      <c r="B51" s="6">
        <v>0.8928571428571428</v>
      </c>
      <c r="C51" s="6">
        <v>2.071428571428571</v>
      </c>
      <c r="D51" s="6">
        <v>0.4310344827586207</v>
      </c>
      <c r="E51" s="2">
        <v>1.0</v>
      </c>
      <c r="F51" s="2">
        <v>2.0</v>
      </c>
      <c r="G51" s="2">
        <v>4.0</v>
      </c>
      <c r="H51" s="2">
        <v>21.0</v>
      </c>
      <c r="I51" s="2">
        <v>3.0</v>
      </c>
      <c r="J51" s="6">
        <v>0.6031746031746031</v>
      </c>
      <c r="K51" s="6">
        <v>2.3333333333333335</v>
      </c>
      <c r="L51" s="2">
        <v>2.0</v>
      </c>
      <c r="M51" s="2">
        <v>0.0</v>
      </c>
      <c r="N51" s="2">
        <v>7.0</v>
      </c>
      <c r="O51" s="3">
        <v>0.0</v>
      </c>
      <c r="P51" s="7">
        <v>1.0342090859332238</v>
      </c>
      <c r="Q51" s="12">
        <v>3.2261904761904763</v>
      </c>
      <c r="R51" s="2">
        <v>18.0</v>
      </c>
      <c r="S51" s="2">
        <v>11.0</v>
      </c>
      <c r="T51" s="2">
        <v>1.0</v>
      </c>
      <c r="U51" s="2"/>
      <c r="V51" s="2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C51" s="1">
        <v>5.0</v>
      </c>
      <c r="AD51" s="1">
        <v>2.0</v>
      </c>
      <c r="AE51" s="1">
        <v>6.0</v>
      </c>
      <c r="AF51" s="1">
        <v>3.0</v>
      </c>
      <c r="AG51" s="1">
        <v>11.0</v>
      </c>
      <c r="AH51" s="1">
        <v>5.0</v>
      </c>
      <c r="AI51" s="1">
        <v>0.45454545454545453</v>
      </c>
    </row>
    <row r="52" ht="12.0" customHeight="1">
      <c r="A52" s="4" t="s">
        <v>36</v>
      </c>
      <c r="B52" s="6">
        <v>2.5595238095238093</v>
      </c>
      <c r="C52" s="6">
        <v>5.071428571428571</v>
      </c>
      <c r="D52" s="6">
        <v>0.5046948356807511</v>
      </c>
      <c r="E52" s="2">
        <v>2.0</v>
      </c>
      <c r="F52" s="2">
        <v>1.0</v>
      </c>
      <c r="G52" s="2">
        <v>6.0</v>
      </c>
      <c r="H52" s="2">
        <v>40.0</v>
      </c>
      <c r="I52" s="2">
        <v>5.0</v>
      </c>
      <c r="J52" s="6">
        <v>0.16999999999999998</v>
      </c>
      <c r="K52" s="6">
        <v>0.56</v>
      </c>
      <c r="L52" s="2">
        <v>4.0</v>
      </c>
      <c r="M52" s="2">
        <v>0.0</v>
      </c>
      <c r="N52" s="2">
        <v>7.0</v>
      </c>
      <c r="O52" s="3">
        <v>0.0</v>
      </c>
      <c r="P52" s="7">
        <v>0.6746948356807512</v>
      </c>
      <c r="Q52" s="12">
        <v>3.1195238095238094</v>
      </c>
      <c r="R52" s="2">
        <v>24.0</v>
      </c>
      <c r="S52" s="2">
        <v>9.0</v>
      </c>
      <c r="T52" s="2">
        <v>4.0</v>
      </c>
      <c r="U52" s="2"/>
      <c r="V52" s="2">
        <v>1.0</v>
      </c>
      <c r="W52" s="1">
        <v>1.0</v>
      </c>
      <c r="X52" s="1">
        <v>2.0</v>
      </c>
      <c r="Y52" s="1">
        <v>1.0</v>
      </c>
      <c r="Z52" s="1">
        <v>3.0</v>
      </c>
      <c r="AA52" s="1">
        <v>2.0</v>
      </c>
      <c r="AC52" s="1">
        <v>5.0</v>
      </c>
      <c r="AD52" s="1">
        <v>1.0</v>
      </c>
      <c r="AE52" s="1">
        <v>6.0</v>
      </c>
      <c r="AF52" s="1">
        <v>3.0</v>
      </c>
      <c r="AG52" s="1">
        <v>11.0</v>
      </c>
      <c r="AH52" s="1">
        <v>4.0</v>
      </c>
      <c r="AI52" s="1">
        <v>0.36363636363636365</v>
      </c>
    </row>
    <row r="53" ht="12.0" customHeight="1">
      <c r="A53" s="4" t="s">
        <v>39</v>
      </c>
      <c r="B53" s="6">
        <v>0.6190476190476191</v>
      </c>
      <c r="C53" s="6">
        <v>1.5119047619047619</v>
      </c>
      <c r="D53" s="6">
        <v>0.40944881889763785</v>
      </c>
      <c r="E53" s="2">
        <v>1.0</v>
      </c>
      <c r="F53" s="2">
        <v>2.0</v>
      </c>
      <c r="G53" s="2">
        <v>4.0</v>
      </c>
      <c r="H53" s="2">
        <v>21.0</v>
      </c>
      <c r="I53" s="2">
        <v>3.0</v>
      </c>
      <c r="J53" s="6">
        <v>0.6031746031746031</v>
      </c>
      <c r="K53" s="6">
        <v>2.3333333333333335</v>
      </c>
      <c r="L53" s="2">
        <v>2.0</v>
      </c>
      <c r="M53" s="2">
        <v>0.0</v>
      </c>
      <c r="N53" s="2">
        <v>7.0</v>
      </c>
      <c r="O53" s="3">
        <v>0.0</v>
      </c>
      <c r="P53" s="7">
        <v>1.012623422072241</v>
      </c>
      <c r="Q53" s="12">
        <v>2.9523809523809526</v>
      </c>
      <c r="R53" s="2">
        <v>15.0</v>
      </c>
      <c r="S53" s="2">
        <v>12.0</v>
      </c>
      <c r="T53" s="2">
        <v>1.0</v>
      </c>
      <c r="U53" s="2"/>
      <c r="V53" s="2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C53" s="1">
        <v>4.0</v>
      </c>
      <c r="AD53" s="1">
        <v>2.0</v>
      </c>
      <c r="AE53" s="1">
        <v>5.0</v>
      </c>
      <c r="AF53" s="1">
        <v>2.0</v>
      </c>
      <c r="AG53" s="1">
        <v>9.0</v>
      </c>
      <c r="AH53" s="1">
        <v>4.0</v>
      </c>
      <c r="AI53" s="1">
        <v>0.4444444444444444</v>
      </c>
    </row>
    <row r="54" ht="12.0" customHeight="1">
      <c r="A54" s="4" t="s">
        <v>33</v>
      </c>
      <c r="B54" s="6">
        <v>1.5595238095238095</v>
      </c>
      <c r="C54" s="6">
        <v>12.071428571428571</v>
      </c>
      <c r="D54" s="6">
        <v>0.1291913214990138</v>
      </c>
      <c r="E54" s="2">
        <v>3.0</v>
      </c>
      <c r="F54" s="2">
        <v>3.0</v>
      </c>
      <c r="G54" s="2">
        <v>7.0</v>
      </c>
      <c r="H54" s="2">
        <v>61.0</v>
      </c>
      <c r="I54" s="2">
        <v>8.0</v>
      </c>
      <c r="J54" s="6">
        <v>0.36065573770491804</v>
      </c>
      <c r="K54" s="6">
        <v>0.9545454545454546</v>
      </c>
      <c r="L54" s="2">
        <v>5.0</v>
      </c>
      <c r="M54" s="2">
        <v>0.0</v>
      </c>
      <c r="N54" s="2">
        <v>7.0</v>
      </c>
      <c r="O54" s="3">
        <v>0.0</v>
      </c>
      <c r="P54" s="7">
        <v>0.48984705920393184</v>
      </c>
      <c r="Q54" s="12">
        <v>2.5140692640692643</v>
      </c>
      <c r="R54" s="2">
        <v>33.0</v>
      </c>
      <c r="S54" s="2">
        <v>6.0</v>
      </c>
      <c r="T54" s="2">
        <v>5.0</v>
      </c>
      <c r="U54" s="2"/>
      <c r="V54" s="2">
        <v>5.0</v>
      </c>
      <c r="W54" s="1">
        <v>2.0</v>
      </c>
      <c r="X54" s="1">
        <v>5.0</v>
      </c>
      <c r="Y54" s="1">
        <v>0.0</v>
      </c>
      <c r="Z54" s="1">
        <v>10.0</v>
      </c>
      <c r="AA54" s="1">
        <v>2.0</v>
      </c>
      <c r="AC54" s="1">
        <v>5.0</v>
      </c>
      <c r="AD54" s="1">
        <v>1.0</v>
      </c>
      <c r="AE54" s="1">
        <v>6.0</v>
      </c>
      <c r="AF54" s="1">
        <v>3.0</v>
      </c>
      <c r="AG54" s="1">
        <v>11.0</v>
      </c>
      <c r="AH54" s="1">
        <v>4.0</v>
      </c>
      <c r="AI54" s="1">
        <v>0.36363636363636365</v>
      </c>
    </row>
    <row r="55" ht="12.0" customHeight="1">
      <c r="A55" s="4" t="s">
        <v>35</v>
      </c>
      <c r="B55" s="6">
        <v>1.226190476190476</v>
      </c>
      <c r="C55" s="6">
        <v>7.071428571428571</v>
      </c>
      <c r="D55" s="6">
        <v>0.1734006734006734</v>
      </c>
      <c r="E55" s="2">
        <v>0.0</v>
      </c>
      <c r="F55" s="2">
        <v>4.0</v>
      </c>
      <c r="G55" s="2">
        <v>11.0</v>
      </c>
      <c r="H55" s="2">
        <v>48.0</v>
      </c>
      <c r="I55" s="2">
        <v>6.0</v>
      </c>
      <c r="J55" s="6">
        <v>0.6284722222222222</v>
      </c>
      <c r="K55" s="6">
        <v>1.2444444444444445</v>
      </c>
      <c r="L55" s="2">
        <v>1.0</v>
      </c>
      <c r="M55" s="2">
        <v>0.0</v>
      </c>
      <c r="N55" s="2">
        <v>7.0</v>
      </c>
      <c r="O55" s="3">
        <v>0.0</v>
      </c>
      <c r="P55" s="7">
        <v>0.8018728956228955</v>
      </c>
      <c r="Q55" s="12">
        <v>2.4706349206349207</v>
      </c>
      <c r="R55" s="2">
        <v>27.0</v>
      </c>
      <c r="S55" s="2">
        <v>8.0</v>
      </c>
      <c r="T55" s="2">
        <v>2.0</v>
      </c>
      <c r="U55" s="2"/>
      <c r="V55" s="2">
        <v>2.0</v>
      </c>
      <c r="W55" s="1">
        <v>0.0</v>
      </c>
      <c r="X55" s="1">
        <v>3.0</v>
      </c>
      <c r="Y55" s="1">
        <v>0.0</v>
      </c>
      <c r="Z55" s="1">
        <v>5.0</v>
      </c>
      <c r="AA55" s="1">
        <v>0.0</v>
      </c>
      <c r="AC55" s="1">
        <v>5.0</v>
      </c>
      <c r="AD55" s="1">
        <v>3.0</v>
      </c>
      <c r="AE55" s="1">
        <v>6.0</v>
      </c>
      <c r="AF55" s="1">
        <v>3.0</v>
      </c>
      <c r="AG55" s="1">
        <v>11.0</v>
      </c>
      <c r="AH55" s="1">
        <v>6.0</v>
      </c>
      <c r="AI55" s="1">
        <v>0.5454545454545454</v>
      </c>
    </row>
    <row r="56" ht="12.0" customHeight="1">
      <c r="A56" s="4" t="s">
        <v>40</v>
      </c>
      <c r="B56" s="6">
        <v>0.39285714285714285</v>
      </c>
      <c r="C56" s="6">
        <v>0.9880952380952381</v>
      </c>
      <c r="D56" s="6">
        <v>0.3975903614457831</v>
      </c>
      <c r="E56" s="2">
        <v>1.0</v>
      </c>
      <c r="F56" s="2">
        <v>1.0</v>
      </c>
      <c r="G56" s="2">
        <v>6.0</v>
      </c>
      <c r="H56" s="2">
        <v>15.0</v>
      </c>
      <c r="I56" s="2">
        <v>2.0</v>
      </c>
      <c r="J56" s="6">
        <v>0.3</v>
      </c>
      <c r="K56" s="6">
        <v>1.4</v>
      </c>
      <c r="L56" s="2">
        <v>0.0</v>
      </c>
      <c r="M56" s="2">
        <v>0.0</v>
      </c>
      <c r="N56" s="2">
        <v>7.0</v>
      </c>
      <c r="O56" s="3">
        <v>0.0</v>
      </c>
      <c r="P56" s="7">
        <v>0.697590361445783</v>
      </c>
      <c r="Q56" s="12">
        <v>1.7928571428571427</v>
      </c>
      <c r="R56" s="2">
        <v>12.0</v>
      </c>
      <c r="S56" s="2">
        <v>13.0</v>
      </c>
      <c r="T56" s="2">
        <v>1.0</v>
      </c>
      <c r="U56" s="2"/>
      <c r="V56" s="2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C56" s="1">
        <v>3.0</v>
      </c>
      <c r="AD56" s="1">
        <v>1.0</v>
      </c>
      <c r="AE56" s="1">
        <v>4.0</v>
      </c>
      <c r="AF56" s="1">
        <v>2.0</v>
      </c>
      <c r="AG56" s="1">
        <v>7.0</v>
      </c>
      <c r="AH56" s="1">
        <v>3.0</v>
      </c>
      <c r="AI56" s="1">
        <v>0.42857142857142855</v>
      </c>
    </row>
    <row r="57" ht="12.0" customHeight="1">
      <c r="A57" s="5" t="s">
        <v>41</v>
      </c>
      <c r="B57" s="6">
        <v>0.2857142857142857</v>
      </c>
      <c r="C57" s="6">
        <v>0.6785714285714286</v>
      </c>
      <c r="D57" s="6">
        <v>0.42105263157894735</v>
      </c>
      <c r="E57" s="2">
        <v>0.0</v>
      </c>
      <c r="F57" s="2">
        <v>0.0</v>
      </c>
      <c r="G57" s="2">
        <v>6.0</v>
      </c>
      <c r="H57" s="2">
        <v>15.0</v>
      </c>
      <c r="I57" s="2">
        <v>2.0</v>
      </c>
      <c r="J57" s="6">
        <v>-0.2</v>
      </c>
      <c r="K57" s="6">
        <v>0.0</v>
      </c>
      <c r="L57" s="2">
        <v>0.0</v>
      </c>
      <c r="M57" s="2">
        <v>0.0</v>
      </c>
      <c r="N57" s="2">
        <v>7.0</v>
      </c>
      <c r="O57" s="3">
        <v>0.0</v>
      </c>
      <c r="P57" s="7">
        <v>0.22105263157894733</v>
      </c>
      <c r="Q57" s="12">
        <v>0.2857142857142857</v>
      </c>
      <c r="R57" s="2">
        <v>9.0</v>
      </c>
      <c r="S57" s="2">
        <v>14.0</v>
      </c>
      <c r="T57" s="2">
        <v>2.0</v>
      </c>
      <c r="U57" s="2"/>
      <c r="V57" s="2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C57" s="1">
        <v>2.0</v>
      </c>
      <c r="AD57" s="1">
        <v>1.0</v>
      </c>
      <c r="AE57" s="1">
        <v>3.0</v>
      </c>
      <c r="AF57" s="1">
        <v>1.0</v>
      </c>
      <c r="AG57" s="1">
        <v>5.0</v>
      </c>
      <c r="AH57" s="1">
        <v>2.0</v>
      </c>
      <c r="AI57" s="1">
        <v>0.4</v>
      </c>
    </row>
    <row r="58" ht="12.0" customHeight="1">
      <c r="A58" s="4" t="s">
        <v>42</v>
      </c>
      <c r="B58" s="6">
        <v>0.25</v>
      </c>
      <c r="C58" s="6">
        <v>0.39285714285714285</v>
      </c>
      <c r="D58" s="6">
        <v>0.6363636363636364</v>
      </c>
      <c r="E58" s="2">
        <v>0.0</v>
      </c>
      <c r="F58" s="2">
        <v>0.0</v>
      </c>
      <c r="G58" s="2">
        <v>6.0</v>
      </c>
      <c r="H58" s="2">
        <v>8.0</v>
      </c>
      <c r="I58" s="2">
        <v>1.0</v>
      </c>
      <c r="J58" s="6">
        <v>-0.75</v>
      </c>
      <c r="K58" s="6">
        <v>0.0</v>
      </c>
      <c r="L58" s="2">
        <v>0.0</v>
      </c>
      <c r="M58" s="2">
        <v>0.0</v>
      </c>
      <c r="N58" s="2">
        <v>7.0</v>
      </c>
      <c r="O58" s="3">
        <v>0.0</v>
      </c>
      <c r="P58" s="7">
        <v>-0.11363636363636365</v>
      </c>
      <c r="Q58" s="12">
        <v>0.25</v>
      </c>
      <c r="R58" s="2">
        <v>6.0</v>
      </c>
      <c r="S58" s="2">
        <v>15.0</v>
      </c>
      <c r="T58" s="2">
        <v>1.0</v>
      </c>
      <c r="U58" s="2"/>
      <c r="V58" s="2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C58" s="1">
        <v>1.0</v>
      </c>
      <c r="AD58" s="1">
        <v>1.0</v>
      </c>
      <c r="AE58" s="1">
        <v>2.0</v>
      </c>
      <c r="AF58" s="1">
        <v>1.0</v>
      </c>
      <c r="AG58" s="1">
        <v>3.0</v>
      </c>
      <c r="AH58" s="1">
        <v>2.0</v>
      </c>
      <c r="AI58" s="1">
        <v>0.6666666666666666</v>
      </c>
    </row>
    <row r="59" ht="12.0" customHeight="1">
      <c r="A59" s="5" t="s">
        <v>43</v>
      </c>
      <c r="B59" s="6">
        <v>0.0</v>
      </c>
      <c r="C59" s="6">
        <v>0.125</v>
      </c>
      <c r="D59" s="6">
        <v>0.0</v>
      </c>
      <c r="E59" s="2">
        <v>0.0</v>
      </c>
      <c r="F59" s="2">
        <v>0.0</v>
      </c>
      <c r="G59" s="2">
        <v>4.0</v>
      </c>
      <c r="H59" s="2">
        <v>8.0</v>
      </c>
      <c r="I59" s="2">
        <v>1.0</v>
      </c>
      <c r="J59" s="6">
        <v>-0.5</v>
      </c>
      <c r="K59" s="6">
        <v>0.0</v>
      </c>
      <c r="L59" s="2">
        <v>0.0</v>
      </c>
      <c r="M59" s="2">
        <v>0.0</v>
      </c>
      <c r="N59" s="2">
        <v>7.0</v>
      </c>
      <c r="O59" s="3">
        <v>0.0</v>
      </c>
      <c r="P59" s="7">
        <v>-0.5</v>
      </c>
      <c r="Q59" s="12">
        <v>0.0</v>
      </c>
      <c r="R59" s="2">
        <v>3.0</v>
      </c>
      <c r="S59" s="2">
        <v>16.0</v>
      </c>
      <c r="T59" s="2">
        <v>1.0</v>
      </c>
      <c r="U59" s="2"/>
      <c r="V59" s="2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C59" s="1">
        <v>0.0</v>
      </c>
      <c r="AD59" s="1">
        <v>0.0</v>
      </c>
      <c r="AE59" s="1">
        <v>1.0</v>
      </c>
      <c r="AF59" s="1">
        <v>0.0</v>
      </c>
      <c r="AG59" s="1">
        <v>1.0</v>
      </c>
      <c r="AH59" s="1">
        <v>0.0</v>
      </c>
      <c r="AI59" s="1">
        <v>0.0</v>
      </c>
    </row>
    <row r="60" ht="12.0" customHeight="1">
      <c r="B60" s="6">
        <f>SUM(B44:B59)</f>
        <v>24</v>
      </c>
      <c r="F60" s="6">
        <f t="shared" ref="F60:I60" si="41">SUM(F44:F59)</f>
        <v>58</v>
      </c>
      <c r="G60" s="6">
        <f t="shared" si="41"/>
        <v>92</v>
      </c>
      <c r="H60" s="6">
        <f t="shared" si="41"/>
        <v>678</v>
      </c>
      <c r="I60" s="6">
        <f t="shared" si="41"/>
        <v>94</v>
      </c>
      <c r="M60" s="2"/>
      <c r="O60" s="6">
        <f t="shared" ref="O60:P60" si="42">SUM(O44:O59)</f>
        <v>1</v>
      </c>
      <c r="P60" s="6">
        <f t="shared" si="42"/>
        <v>11.54349835</v>
      </c>
    </row>
    <row r="61" ht="12.0" customHeight="1">
      <c r="M61" s="2"/>
    </row>
    <row r="62" ht="12.0" customHeight="1">
      <c r="A62" s="2" t="s">
        <v>51</v>
      </c>
      <c r="B62" s="1" t="s">
        <v>52</v>
      </c>
      <c r="D62" s="1" t="s">
        <v>53</v>
      </c>
      <c r="M62" s="2"/>
    </row>
    <row r="63" ht="12.0" customHeight="1">
      <c r="A63" s="2" t="s">
        <v>54</v>
      </c>
      <c r="B63" s="1" t="s">
        <v>55</v>
      </c>
      <c r="D63" s="1" t="s">
        <v>56</v>
      </c>
      <c r="M63" s="2"/>
    </row>
    <row r="64" ht="12.0" customHeight="1">
      <c r="A64" s="2" t="s">
        <v>57</v>
      </c>
      <c r="B64" s="1" t="s">
        <v>58</v>
      </c>
      <c r="D64" s="1" t="s">
        <v>59</v>
      </c>
      <c r="M64" s="2"/>
    </row>
    <row r="65" ht="12.0" customHeight="1">
      <c r="A65" s="2" t="s">
        <v>60</v>
      </c>
      <c r="B65" s="1" t="s">
        <v>61</v>
      </c>
      <c r="D65" s="1" t="s">
        <v>62</v>
      </c>
      <c r="M65" s="2"/>
    </row>
    <row r="66" ht="12.0" customHeight="1">
      <c r="A66" s="2" t="s">
        <v>63</v>
      </c>
      <c r="B66" s="1" t="s">
        <v>64</v>
      </c>
      <c r="D66" s="1" t="s">
        <v>65</v>
      </c>
      <c r="M66" s="2"/>
    </row>
    <row r="67" ht="12.0" customHeight="1">
      <c r="A67" s="1" t="s">
        <v>66</v>
      </c>
      <c r="B67" s="1" t="s">
        <v>67</v>
      </c>
      <c r="D67" s="1" t="s">
        <v>68</v>
      </c>
      <c r="M67" s="2"/>
    </row>
    <row r="68" ht="12.0" customHeight="1">
      <c r="A68" s="1" t="s">
        <v>69</v>
      </c>
      <c r="B68" s="1" t="s">
        <v>70</v>
      </c>
      <c r="D68" s="15" t="s">
        <v>71</v>
      </c>
    </row>
    <row r="69" ht="12.0" customHeight="1">
      <c r="A69" s="1" t="s">
        <v>72</v>
      </c>
      <c r="B69" s="1" t="s">
        <v>73</v>
      </c>
      <c r="D69" s="1" t="s">
        <v>74</v>
      </c>
      <c r="M69" s="2"/>
    </row>
    <row r="70" ht="12.0" customHeight="1">
      <c r="A70" s="1" t="s">
        <v>75</v>
      </c>
      <c r="B70" s="1" t="s">
        <v>76</v>
      </c>
      <c r="D70" s="1" t="s">
        <v>77</v>
      </c>
      <c r="M70" s="2"/>
    </row>
    <row r="71" ht="12.0" customHeight="1">
      <c r="A71" s="1" t="s">
        <v>78</v>
      </c>
      <c r="B71" s="1" t="s">
        <v>79</v>
      </c>
      <c r="D71" s="1" t="s">
        <v>80</v>
      </c>
      <c r="M71" s="2"/>
    </row>
    <row r="72" ht="12.0" customHeight="1">
      <c r="A72" s="1" t="s">
        <v>81</v>
      </c>
      <c r="B72" s="1" t="s">
        <v>82</v>
      </c>
      <c r="D72" s="1" t="s">
        <v>83</v>
      </c>
      <c r="M72" s="2"/>
    </row>
    <row r="73" ht="12.0" customHeight="1">
      <c r="A73" s="1" t="s">
        <v>84</v>
      </c>
      <c r="B73" s="1" t="s">
        <v>85</v>
      </c>
      <c r="D73" s="1" t="s">
        <v>86</v>
      </c>
      <c r="M73" s="2"/>
    </row>
    <row r="74" ht="12.0" customHeight="1">
      <c r="A74" s="1" t="s">
        <v>87</v>
      </c>
      <c r="B74" s="1" t="s">
        <v>88</v>
      </c>
      <c r="D74" s="1" t="s">
        <v>89</v>
      </c>
      <c r="M74" s="2"/>
    </row>
    <row r="75" ht="27.0" customHeight="1">
      <c r="A75" s="1" t="s">
        <v>90</v>
      </c>
      <c r="B75" s="1" t="s">
        <v>91</v>
      </c>
      <c r="D75" s="15" t="s">
        <v>92</v>
      </c>
    </row>
    <row r="76" ht="12.0" customHeight="1">
      <c r="A76" s="1" t="s">
        <v>93</v>
      </c>
      <c r="B76" s="1" t="s">
        <v>94</v>
      </c>
      <c r="D76" s="1" t="s">
        <v>95</v>
      </c>
      <c r="M76" s="2"/>
    </row>
    <row r="77" ht="12.0" customHeight="1">
      <c r="A77" s="1" t="s">
        <v>96</v>
      </c>
      <c r="B77" s="1" t="s">
        <v>97</v>
      </c>
      <c r="D77" s="1" t="s">
        <v>98</v>
      </c>
      <c r="M77" s="2"/>
    </row>
    <row r="78" ht="12.0" customHeight="1">
      <c r="A78" s="1" t="s">
        <v>99</v>
      </c>
      <c r="B78" s="1" t="s">
        <v>100</v>
      </c>
      <c r="D78" s="1" t="s">
        <v>101</v>
      </c>
      <c r="M78" s="2"/>
    </row>
    <row r="79" ht="12.0" customHeight="1">
      <c r="A79" s="1" t="s">
        <v>102</v>
      </c>
      <c r="B79" s="1" t="s">
        <v>103</v>
      </c>
      <c r="D79" s="1" t="s">
        <v>104</v>
      </c>
      <c r="M79" s="2"/>
    </row>
    <row r="80" ht="12.0" customHeight="1">
      <c r="A80" s="1" t="s">
        <v>105</v>
      </c>
      <c r="B80" s="1" t="s">
        <v>106</v>
      </c>
      <c r="D80" s="1" t="s">
        <v>107</v>
      </c>
      <c r="M80" s="2"/>
    </row>
    <row r="81" ht="12.0" customHeight="1">
      <c r="M81" s="2"/>
    </row>
    <row r="82" ht="12.0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2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</row>
    <row r="83" ht="12.0" customHeight="1">
      <c r="B83" s="16" t="s">
        <v>108</v>
      </c>
      <c r="C83" s="16"/>
      <c r="D83" s="16"/>
      <c r="M83" s="2"/>
    </row>
    <row r="84" ht="12.0" customHeight="1">
      <c r="E84" s="1" t="s">
        <v>109</v>
      </c>
      <c r="F84" s="1" t="s">
        <v>110</v>
      </c>
      <c r="G84" s="1" t="s">
        <v>111</v>
      </c>
      <c r="H84" s="1" t="s">
        <v>112</v>
      </c>
      <c r="I84" s="1" t="s">
        <v>113</v>
      </c>
      <c r="J84" s="1" t="s">
        <v>114</v>
      </c>
      <c r="K84" s="1" t="s">
        <v>115</v>
      </c>
      <c r="L84" s="1" t="s">
        <v>116</v>
      </c>
      <c r="M84" s="2" t="s">
        <v>117</v>
      </c>
      <c r="N84" s="1" t="s">
        <v>118</v>
      </c>
      <c r="O84" s="1" t="s">
        <v>119</v>
      </c>
      <c r="P84" s="1" t="s">
        <v>120</v>
      </c>
      <c r="Q84" s="1" t="s">
        <v>121</v>
      </c>
      <c r="R84" s="1" t="s">
        <v>122</v>
      </c>
    </row>
    <row r="85" ht="12.0" customHeight="1">
      <c r="A85" s="1" t="s">
        <v>123</v>
      </c>
      <c r="B85" s="1" t="s">
        <v>124</v>
      </c>
      <c r="C85" s="1" t="s">
        <v>125</v>
      </c>
      <c r="D85" s="1" t="s">
        <v>126</v>
      </c>
      <c r="E85" s="1">
        <v>10.0</v>
      </c>
      <c r="F85" s="1">
        <v>9.0</v>
      </c>
      <c r="G85" s="1">
        <v>9.0</v>
      </c>
      <c r="H85" s="1">
        <v>8.0</v>
      </c>
      <c r="I85" s="1">
        <v>8.0</v>
      </c>
      <c r="J85" s="1">
        <v>7.0</v>
      </c>
      <c r="K85" s="1">
        <v>7.0</v>
      </c>
      <c r="L85" s="1">
        <v>6.0</v>
      </c>
      <c r="M85" s="2">
        <v>6.0</v>
      </c>
      <c r="N85" s="1">
        <v>6.0</v>
      </c>
      <c r="O85" s="1">
        <v>5.0</v>
      </c>
      <c r="P85" s="1">
        <v>5.0</v>
      </c>
      <c r="Q85" s="1">
        <v>4.0</v>
      </c>
      <c r="R85" s="1">
        <v>3.0</v>
      </c>
    </row>
    <row r="86" ht="12.0" customHeight="1">
      <c r="A86" s="4" t="s">
        <v>36</v>
      </c>
      <c r="B86" s="17">
        <f t="shared" ref="B86:B95" si="43">AVERAGE(E86:R86)</f>
        <v>0.8888888889</v>
      </c>
      <c r="C86" s="1">
        <f t="shared" ref="C86:C95" si="44">COUNT(E86:R86)</f>
        <v>3</v>
      </c>
      <c r="D86" s="6">
        <f t="shared" ref="D86:D95" si="45">B86*C86</f>
        <v>2.666666667</v>
      </c>
      <c r="E86" s="6">
        <v>1.0</v>
      </c>
      <c r="F86" s="6">
        <v>1.0</v>
      </c>
      <c r="G86" s="6">
        <f>6/9</f>
        <v>0.6666666667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</row>
    <row r="87" ht="12.0" customHeight="1">
      <c r="A87" s="4" t="s">
        <v>34</v>
      </c>
      <c r="B87" s="17">
        <f t="shared" si="43"/>
        <v>0.7120748299</v>
      </c>
      <c r="C87" s="1">
        <f t="shared" si="44"/>
        <v>7</v>
      </c>
      <c r="D87" s="6">
        <f t="shared" si="45"/>
        <v>4.98452381</v>
      </c>
      <c r="E87" s="6">
        <v>0.8</v>
      </c>
      <c r="F87" s="6">
        <f>6/9</f>
        <v>0.6666666667</v>
      </c>
      <c r="G87" s="6">
        <v>1.0</v>
      </c>
      <c r="H87" s="6">
        <f>5/8</f>
        <v>0.625</v>
      </c>
      <c r="I87" s="6">
        <f>6/8</f>
        <v>0.75</v>
      </c>
      <c r="J87" s="6">
        <v>1.0</v>
      </c>
      <c r="K87" s="6">
        <f>1/7</f>
        <v>0.1428571429</v>
      </c>
      <c r="L87" s="18"/>
      <c r="M87" s="18"/>
      <c r="N87" s="18"/>
      <c r="O87" s="18"/>
      <c r="P87" s="18"/>
      <c r="Q87" s="18"/>
      <c r="R87" s="18"/>
    </row>
    <row r="88" ht="12.0" customHeight="1">
      <c r="A88" s="5" t="s">
        <v>29</v>
      </c>
      <c r="B88" s="17">
        <f t="shared" si="43"/>
        <v>0.6804705215</v>
      </c>
      <c r="C88" s="1">
        <f t="shared" si="44"/>
        <v>14</v>
      </c>
      <c r="D88" s="6">
        <f t="shared" si="45"/>
        <v>9.526587302</v>
      </c>
      <c r="E88" s="6">
        <f>1/10</f>
        <v>0.1</v>
      </c>
      <c r="F88" s="6">
        <f>8/9</f>
        <v>0.8888888889</v>
      </c>
      <c r="G88" s="6">
        <f>5/9</f>
        <v>0.5555555556</v>
      </c>
      <c r="H88" s="6">
        <f>7/8</f>
        <v>0.875</v>
      </c>
      <c r="I88" s="6">
        <f>2/8</f>
        <v>0.25</v>
      </c>
      <c r="J88" s="6">
        <f>2/7</f>
        <v>0.2857142857</v>
      </c>
      <c r="K88" s="6">
        <f t="shared" ref="K88:K90" si="46">4/7</f>
        <v>0.5714285714</v>
      </c>
      <c r="L88" s="6">
        <f>1/6</f>
        <v>0.1666666667</v>
      </c>
      <c r="M88" s="6">
        <f>5/6</f>
        <v>0.8333333333</v>
      </c>
      <c r="N88" s="6">
        <v>1.0</v>
      </c>
      <c r="O88" s="6">
        <v>1.0</v>
      </c>
      <c r="P88" s="6">
        <v>1.0</v>
      </c>
      <c r="Q88" s="6">
        <v>1.0</v>
      </c>
      <c r="R88" s="6">
        <v>1.0</v>
      </c>
    </row>
    <row r="89" ht="12.0" customHeight="1">
      <c r="A89" s="5" t="s">
        <v>32</v>
      </c>
      <c r="B89" s="17">
        <f t="shared" si="43"/>
        <v>0.6671626984</v>
      </c>
      <c r="C89" s="1">
        <f t="shared" si="44"/>
        <v>12</v>
      </c>
      <c r="D89" s="6">
        <f t="shared" si="45"/>
        <v>8.005952381</v>
      </c>
      <c r="E89" s="6">
        <v>0.9</v>
      </c>
      <c r="F89" s="6">
        <f t="shared" ref="F89:F90" si="48">2/9</f>
        <v>0.2222222222</v>
      </c>
      <c r="G89" s="6">
        <f>7/9</f>
        <v>0.7777777778</v>
      </c>
      <c r="H89" s="6">
        <f>2/8</f>
        <v>0.25</v>
      </c>
      <c r="I89" s="6">
        <f>7/8</f>
        <v>0.875</v>
      </c>
      <c r="J89" s="6">
        <f>4.5/7</f>
        <v>0.6428571429</v>
      </c>
      <c r="K89" s="6">
        <f t="shared" si="46"/>
        <v>0.5714285714</v>
      </c>
      <c r="L89" s="6">
        <v>1.0</v>
      </c>
      <c r="M89" s="6">
        <f>4/6</f>
        <v>0.6666666667</v>
      </c>
      <c r="N89" s="6">
        <f>3/6</f>
        <v>0.5</v>
      </c>
      <c r="O89" s="6">
        <f t="shared" ref="O89:P89" si="47">4/5</f>
        <v>0.8</v>
      </c>
      <c r="P89" s="6">
        <f t="shared" si="47"/>
        <v>0.8</v>
      </c>
      <c r="Q89" s="18"/>
      <c r="R89" s="18"/>
    </row>
    <row r="90" ht="12.0" customHeight="1">
      <c r="A90" s="4" t="s">
        <v>127</v>
      </c>
      <c r="B90" s="17">
        <f t="shared" si="43"/>
        <v>0.571547619</v>
      </c>
      <c r="C90" s="1">
        <f t="shared" si="44"/>
        <v>10</v>
      </c>
      <c r="D90" s="6">
        <f t="shared" si="45"/>
        <v>5.71547619</v>
      </c>
      <c r="E90" s="6">
        <v>0.3</v>
      </c>
      <c r="F90" s="6">
        <f t="shared" si="48"/>
        <v>0.2222222222</v>
      </c>
      <c r="G90" s="6">
        <f>3.4/9</f>
        <v>0.3777777778</v>
      </c>
      <c r="H90" s="6">
        <v>1.0</v>
      </c>
      <c r="I90" s="6">
        <f>1/8</f>
        <v>0.125</v>
      </c>
      <c r="J90" s="6">
        <f>2/7</f>
        <v>0.2857142857</v>
      </c>
      <c r="K90" s="6">
        <f t="shared" si="46"/>
        <v>0.5714285714</v>
      </c>
      <c r="L90" s="6">
        <v>1.0</v>
      </c>
      <c r="M90" s="6">
        <v>1.0</v>
      </c>
      <c r="N90" s="6">
        <f>5/6</f>
        <v>0.8333333333</v>
      </c>
      <c r="O90" s="18"/>
      <c r="P90" s="18"/>
      <c r="Q90" s="18"/>
      <c r="R90" s="18"/>
    </row>
    <row r="91" ht="12.0" customHeight="1">
      <c r="A91" s="4" t="s">
        <v>35</v>
      </c>
      <c r="B91" s="17">
        <f t="shared" si="43"/>
        <v>0.5566666667</v>
      </c>
      <c r="C91" s="1">
        <f t="shared" si="44"/>
        <v>5</v>
      </c>
      <c r="D91" s="6">
        <f t="shared" si="45"/>
        <v>2.783333333</v>
      </c>
      <c r="E91" s="6">
        <v>0.2</v>
      </c>
      <c r="F91" s="6">
        <f>4/9</f>
        <v>0.4444444444</v>
      </c>
      <c r="G91" s="6">
        <f>8/9</f>
        <v>0.8888888889</v>
      </c>
      <c r="H91" s="6">
        <f>6/8</f>
        <v>0.75</v>
      </c>
      <c r="I91" s="6">
        <f>4/8</f>
        <v>0.5</v>
      </c>
      <c r="J91" s="18"/>
      <c r="K91" s="18"/>
      <c r="L91" s="18"/>
      <c r="M91" s="18"/>
      <c r="N91" s="18"/>
      <c r="O91" s="18"/>
      <c r="P91" s="18"/>
      <c r="Q91" s="18"/>
      <c r="R91" s="18"/>
    </row>
    <row r="92" ht="12.0" customHeight="1">
      <c r="A92" s="5" t="s">
        <v>28</v>
      </c>
      <c r="B92" s="17">
        <f t="shared" si="43"/>
        <v>0.516978458</v>
      </c>
      <c r="C92" s="1">
        <f t="shared" si="44"/>
        <v>14</v>
      </c>
      <c r="D92" s="6">
        <f t="shared" si="45"/>
        <v>7.237698413</v>
      </c>
      <c r="E92" s="6">
        <v>0.7</v>
      </c>
      <c r="F92" s="6">
        <f>5/9</f>
        <v>0.5555555556</v>
      </c>
      <c r="G92" s="6">
        <f>1.5/9</f>
        <v>0.1666666667</v>
      </c>
      <c r="H92" s="6">
        <f>2/8</f>
        <v>0.25</v>
      </c>
      <c r="I92" s="6">
        <f>5/8</f>
        <v>0.625</v>
      </c>
      <c r="J92" s="6">
        <f>6/7</f>
        <v>0.8571428571</v>
      </c>
      <c r="K92" s="6">
        <v>1.0</v>
      </c>
      <c r="L92" s="6">
        <f>5/6</f>
        <v>0.8333333333</v>
      </c>
      <c r="M92" s="6">
        <f t="shared" ref="M92:N92" si="49">2/6</f>
        <v>0.3333333333</v>
      </c>
      <c r="N92" s="6">
        <f t="shared" si="49"/>
        <v>0.3333333333</v>
      </c>
      <c r="O92" s="6">
        <f>2/5</f>
        <v>0.4</v>
      </c>
      <c r="P92" s="6">
        <f>3/5</f>
        <v>0.6</v>
      </c>
      <c r="Q92" s="6">
        <f>1/4</f>
        <v>0.25</v>
      </c>
      <c r="R92" s="6">
        <f>1/3</f>
        <v>0.3333333333</v>
      </c>
    </row>
    <row r="93" ht="12.0" customHeight="1">
      <c r="A93" s="4" t="s">
        <v>37</v>
      </c>
      <c r="B93" s="17">
        <f t="shared" si="43"/>
        <v>0.5</v>
      </c>
      <c r="C93" s="1">
        <f t="shared" si="44"/>
        <v>1</v>
      </c>
      <c r="D93" s="6">
        <f t="shared" si="45"/>
        <v>0.5</v>
      </c>
      <c r="E93" s="6">
        <v>0.5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</row>
    <row r="94" ht="12.0" customHeight="1">
      <c r="A94" s="5" t="s">
        <v>31</v>
      </c>
      <c r="B94" s="17">
        <f t="shared" si="43"/>
        <v>0.4692612943</v>
      </c>
      <c r="C94" s="1">
        <f t="shared" si="44"/>
        <v>13</v>
      </c>
      <c r="D94" s="6">
        <f t="shared" si="45"/>
        <v>6.100396825</v>
      </c>
      <c r="E94" s="6">
        <v>0.4</v>
      </c>
      <c r="F94" s="6">
        <f>7/9</f>
        <v>0.7777777778</v>
      </c>
      <c r="G94" s="6">
        <f>1.5/9</f>
        <v>0.1666666667</v>
      </c>
      <c r="H94" s="6">
        <f>2/8</f>
        <v>0.25</v>
      </c>
      <c r="I94" s="6">
        <f>3/8</f>
        <v>0.375</v>
      </c>
      <c r="J94" s="6">
        <f>4.5/7</f>
        <v>0.6428571429</v>
      </c>
      <c r="K94" s="6">
        <f t="shared" ref="K94:K95" si="50">4/7</f>
        <v>0.5714285714</v>
      </c>
      <c r="L94" s="6">
        <f>2/6</f>
        <v>0.3333333333</v>
      </c>
      <c r="M94" s="6">
        <f>1/6</f>
        <v>0.1666666667</v>
      </c>
      <c r="N94" s="6">
        <f>4/6</f>
        <v>0.6666666667</v>
      </c>
      <c r="O94" s="6">
        <f>3/5</f>
        <v>0.6</v>
      </c>
      <c r="P94" s="6">
        <f>2/5</f>
        <v>0.4</v>
      </c>
      <c r="Q94" s="6">
        <f>3/4</f>
        <v>0.75</v>
      </c>
      <c r="R94" s="18"/>
    </row>
    <row r="95" ht="12.0" customHeight="1">
      <c r="A95" s="5" t="s">
        <v>30</v>
      </c>
      <c r="B95" s="17">
        <f t="shared" si="43"/>
        <v>0.4552721088</v>
      </c>
      <c r="C95" s="1">
        <f t="shared" si="44"/>
        <v>14</v>
      </c>
      <c r="D95" s="6">
        <f t="shared" si="45"/>
        <v>6.373809524</v>
      </c>
      <c r="E95" s="6">
        <v>0.6</v>
      </c>
      <c r="F95" s="6">
        <f>2/9</f>
        <v>0.2222222222</v>
      </c>
      <c r="G95" s="6">
        <f>3.4/9</f>
        <v>0.3777777778</v>
      </c>
      <c r="H95" s="6">
        <f>4/8</f>
        <v>0.5</v>
      </c>
      <c r="I95" s="6">
        <v>1.0</v>
      </c>
      <c r="J95" s="6">
        <f>2/7</f>
        <v>0.2857142857</v>
      </c>
      <c r="K95" s="6">
        <f t="shared" si="50"/>
        <v>0.5714285714</v>
      </c>
      <c r="L95" s="6">
        <f>3.5/6</f>
        <v>0.5833333333</v>
      </c>
      <c r="M95" s="6">
        <f>3/6</f>
        <v>0.5</v>
      </c>
      <c r="N95" s="6">
        <f>1/6</f>
        <v>0.1666666667</v>
      </c>
      <c r="O95" s="6">
        <f t="shared" ref="O95:P95" si="51">1/5</f>
        <v>0.2</v>
      </c>
      <c r="P95" s="6">
        <f t="shared" si="51"/>
        <v>0.2</v>
      </c>
      <c r="Q95" s="6">
        <f>2/4</f>
        <v>0.5</v>
      </c>
      <c r="R95" s="6">
        <f>2/3</f>
        <v>0.6666666667</v>
      </c>
    </row>
    <row r="96" ht="12.0" customHeight="1">
      <c r="M96" s="2"/>
    </row>
    <row r="97" ht="12.0" customHeight="1">
      <c r="M97" s="2"/>
    </row>
    <row r="98" ht="12.0" customHeight="1">
      <c r="M98" s="2"/>
    </row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>
      <c r="M155" s="2"/>
    </row>
    <row r="156" ht="12.0" customHeight="1">
      <c r="M156" s="2"/>
    </row>
    <row r="157" ht="12.0" customHeight="1">
      <c r="M157" s="2"/>
    </row>
    <row r="158" ht="12.0" customHeight="1">
      <c r="M158" s="2"/>
    </row>
    <row r="159" ht="12.0" customHeight="1">
      <c r="M159" s="2"/>
    </row>
    <row r="160" ht="12.0" customHeight="1">
      <c r="M160" s="2"/>
    </row>
    <row r="161" ht="12.0" customHeight="1">
      <c r="M161" s="2"/>
    </row>
    <row r="162" ht="12.0" customHeight="1">
      <c r="M162" s="2"/>
    </row>
    <row r="163" ht="12.0" customHeight="1">
      <c r="M163" s="2"/>
    </row>
    <row r="164" ht="12.0" customHeight="1">
      <c r="M164" s="2"/>
    </row>
    <row r="165" ht="12.0" customHeight="1">
      <c r="M165" s="2"/>
    </row>
    <row r="166" ht="12.0" customHeight="1">
      <c r="M166" s="2"/>
    </row>
    <row r="167" ht="12.0" customHeight="1">
      <c r="M167" s="2"/>
    </row>
    <row r="168" ht="12.0" customHeight="1">
      <c r="M168" s="2"/>
    </row>
    <row r="169" ht="12.0" customHeight="1">
      <c r="M169" s="2"/>
    </row>
    <row r="170" ht="12.0" customHeight="1">
      <c r="M170" s="2"/>
    </row>
    <row r="171" ht="12.0" customHeight="1">
      <c r="M171" s="2"/>
    </row>
    <row r="172" ht="12.0" customHeight="1">
      <c r="M172" s="2"/>
    </row>
    <row r="173" ht="12.0" customHeight="1">
      <c r="M173" s="2"/>
    </row>
    <row r="174" ht="12.0" customHeight="1">
      <c r="M174" s="2"/>
    </row>
    <row r="175" ht="12.0" customHeight="1">
      <c r="M175" s="2"/>
    </row>
    <row r="176" ht="12.0" customHeight="1">
      <c r="M176" s="2"/>
    </row>
    <row r="177" ht="12.0" customHeight="1">
      <c r="M177" s="2"/>
    </row>
    <row r="178" ht="12.0" customHeight="1">
      <c r="M178" s="2"/>
    </row>
    <row r="179" ht="12.0" customHeight="1">
      <c r="M179" s="2"/>
    </row>
    <row r="180" ht="12.0" customHeight="1">
      <c r="M180" s="2"/>
    </row>
    <row r="181" ht="12.0" customHeight="1">
      <c r="M181" s="2"/>
    </row>
    <row r="182" ht="12.0" customHeight="1">
      <c r="M182" s="2"/>
    </row>
    <row r="183" ht="12.0" customHeight="1">
      <c r="M183" s="2"/>
    </row>
    <row r="184" ht="12.0" customHeight="1">
      <c r="M184" s="2"/>
    </row>
    <row r="185" ht="12.0" customHeight="1">
      <c r="M185" s="2"/>
    </row>
    <row r="186" ht="12.0" customHeight="1">
      <c r="M186" s="2"/>
    </row>
    <row r="187" ht="12.0" customHeight="1">
      <c r="M187" s="2"/>
    </row>
    <row r="188" ht="12.0" customHeight="1">
      <c r="M188" s="2"/>
    </row>
    <row r="189" ht="12.0" customHeight="1">
      <c r="M189" s="2"/>
    </row>
    <row r="190" ht="12.0" customHeight="1">
      <c r="M190" s="2"/>
    </row>
    <row r="191" ht="12.0" customHeight="1">
      <c r="M191" s="2"/>
    </row>
    <row r="192" ht="12.0" customHeight="1">
      <c r="M192" s="2"/>
    </row>
    <row r="193" ht="12.0" customHeight="1">
      <c r="M193" s="2"/>
    </row>
    <row r="194" ht="12.0" customHeight="1">
      <c r="M194" s="2"/>
    </row>
    <row r="195" ht="12.0" customHeight="1">
      <c r="M195" s="2"/>
    </row>
    <row r="196" ht="12.0" customHeight="1">
      <c r="M196" s="2"/>
    </row>
    <row r="197" ht="12.0" customHeight="1">
      <c r="M197" s="2"/>
    </row>
    <row r="198" ht="12.0" customHeight="1">
      <c r="M198" s="2"/>
    </row>
    <row r="199" ht="12.0" customHeight="1">
      <c r="M199" s="2"/>
    </row>
    <row r="200" ht="12.0" customHeight="1">
      <c r="M200" s="2"/>
    </row>
    <row r="201" ht="12.0" customHeight="1">
      <c r="M201" s="2"/>
    </row>
    <row r="202" ht="12.0" customHeight="1">
      <c r="M202" s="2"/>
    </row>
    <row r="203" ht="12.0" customHeight="1">
      <c r="M203" s="2"/>
    </row>
    <row r="204" ht="12.0" customHeight="1">
      <c r="M204" s="2"/>
    </row>
    <row r="205" ht="12.0" customHeight="1">
      <c r="M205" s="2"/>
    </row>
    <row r="206" ht="12.0" customHeight="1">
      <c r="M206" s="2"/>
    </row>
    <row r="207" ht="12.0" customHeight="1">
      <c r="M207" s="2"/>
    </row>
    <row r="208" ht="12.0" customHeight="1">
      <c r="M208" s="2"/>
    </row>
    <row r="209" ht="12.0" customHeight="1">
      <c r="M209" s="2"/>
    </row>
    <row r="210" ht="12.0" customHeight="1">
      <c r="M210" s="2"/>
    </row>
    <row r="211" ht="12.0" customHeight="1">
      <c r="M211" s="2"/>
    </row>
    <row r="212" ht="12.0" customHeight="1">
      <c r="M212" s="2"/>
    </row>
    <row r="213" ht="12.0" customHeight="1">
      <c r="M213" s="2"/>
    </row>
    <row r="214" ht="12.0" customHeight="1">
      <c r="M214" s="2"/>
    </row>
    <row r="215" ht="12.0" customHeight="1">
      <c r="M215" s="2"/>
    </row>
    <row r="216" ht="12.0" customHeight="1">
      <c r="M216" s="2"/>
    </row>
    <row r="217" ht="12.0" customHeight="1">
      <c r="M217" s="2"/>
    </row>
    <row r="218" ht="12.0" customHeight="1">
      <c r="M218" s="2"/>
    </row>
    <row r="219" ht="12.0" customHeight="1">
      <c r="M219" s="2"/>
    </row>
    <row r="220" ht="12.0" customHeight="1">
      <c r="M220" s="2"/>
    </row>
    <row r="221" ht="12.0" customHeight="1">
      <c r="M221" s="2"/>
    </row>
    <row r="222" ht="12.0" customHeight="1">
      <c r="M222" s="2"/>
    </row>
    <row r="223" ht="12.0" customHeight="1">
      <c r="M223" s="2"/>
    </row>
    <row r="224" ht="12.0" customHeight="1">
      <c r="M224" s="2"/>
    </row>
    <row r="225" ht="12.0" customHeight="1">
      <c r="M225" s="2"/>
    </row>
    <row r="226" ht="12.0" customHeight="1">
      <c r="M226" s="2"/>
    </row>
    <row r="227" ht="12.0" customHeight="1">
      <c r="M227" s="2"/>
    </row>
    <row r="228" ht="12.0" customHeight="1">
      <c r="M228" s="2"/>
    </row>
    <row r="229" ht="12.0" customHeight="1">
      <c r="M229" s="2"/>
    </row>
    <row r="230" ht="12.0" customHeight="1">
      <c r="M230" s="2"/>
    </row>
    <row r="231" ht="12.0" customHeight="1">
      <c r="M231" s="2"/>
    </row>
    <row r="232" ht="12.0" customHeight="1">
      <c r="M232" s="2"/>
    </row>
    <row r="233" ht="12.0" customHeight="1">
      <c r="M233" s="2"/>
    </row>
    <row r="234" ht="12.0" customHeight="1">
      <c r="M234" s="2"/>
    </row>
    <row r="235" ht="12.0" customHeight="1">
      <c r="M235" s="2"/>
    </row>
    <row r="236" ht="12.0" customHeight="1">
      <c r="M236" s="2"/>
    </row>
    <row r="237" ht="12.0" customHeight="1">
      <c r="M237" s="2"/>
    </row>
    <row r="238" ht="12.0" customHeight="1">
      <c r="M238" s="2"/>
    </row>
    <row r="239" ht="12.0" customHeight="1">
      <c r="M239" s="2"/>
    </row>
    <row r="240" ht="12.0" customHeight="1">
      <c r="M240" s="2"/>
    </row>
    <row r="241" ht="12.0" customHeight="1">
      <c r="M241" s="2"/>
    </row>
    <row r="242" ht="12.0" customHeight="1">
      <c r="M242" s="2"/>
    </row>
    <row r="243" ht="12.0" customHeight="1">
      <c r="M243" s="2"/>
    </row>
    <row r="244" ht="12.0" customHeight="1">
      <c r="M244" s="2"/>
    </row>
    <row r="245" ht="12.0" customHeight="1">
      <c r="M245" s="2"/>
    </row>
    <row r="246" ht="12.0" customHeight="1">
      <c r="M246" s="2"/>
    </row>
    <row r="247" ht="12.0" customHeight="1">
      <c r="M247" s="2"/>
    </row>
    <row r="248" ht="12.0" customHeight="1">
      <c r="M248" s="2"/>
    </row>
    <row r="249" ht="12.0" customHeight="1">
      <c r="M249" s="2"/>
    </row>
    <row r="250" ht="12.0" customHeight="1">
      <c r="M250" s="2"/>
    </row>
    <row r="251" ht="12.0" customHeight="1">
      <c r="M251" s="2"/>
    </row>
    <row r="252" ht="12.0" customHeight="1">
      <c r="M252" s="2"/>
    </row>
    <row r="253" ht="12.0" customHeight="1">
      <c r="M253" s="2"/>
    </row>
    <row r="254" ht="12.0" customHeight="1">
      <c r="M254" s="2"/>
    </row>
    <row r="255" ht="12.0" customHeight="1">
      <c r="M255" s="2"/>
    </row>
    <row r="256" ht="12.0" customHeight="1">
      <c r="M256" s="2"/>
    </row>
    <row r="257" ht="12.0" customHeight="1">
      <c r="M257" s="2"/>
    </row>
    <row r="258" ht="12.0" customHeight="1">
      <c r="M258" s="2"/>
    </row>
    <row r="259" ht="12.0" customHeight="1">
      <c r="M259" s="2"/>
    </row>
    <row r="260" ht="12.0" customHeight="1">
      <c r="M260" s="2"/>
    </row>
    <row r="261" ht="12.0" customHeight="1">
      <c r="M261" s="2"/>
    </row>
    <row r="262" ht="12.0" customHeight="1">
      <c r="M262" s="2"/>
    </row>
    <row r="263" ht="12.0" customHeight="1">
      <c r="M263" s="2"/>
    </row>
    <row r="264" ht="12.0" customHeight="1">
      <c r="M264" s="2"/>
    </row>
    <row r="265" ht="12.0" customHeight="1">
      <c r="M265" s="2"/>
    </row>
    <row r="266" ht="12.0" customHeight="1">
      <c r="M266" s="2"/>
    </row>
    <row r="267" ht="12.0" customHeight="1">
      <c r="M267" s="2"/>
    </row>
    <row r="268" ht="12.0" customHeight="1">
      <c r="M268" s="2"/>
    </row>
    <row r="269" ht="12.0" customHeight="1">
      <c r="M269" s="2"/>
    </row>
    <row r="270" ht="12.0" customHeight="1">
      <c r="M270" s="2"/>
    </row>
    <row r="271" ht="12.0" customHeight="1">
      <c r="M271" s="2"/>
    </row>
    <row r="272" ht="12.0" customHeight="1">
      <c r="M272" s="2"/>
    </row>
    <row r="273" ht="12.0" customHeight="1">
      <c r="M273" s="2"/>
    </row>
    <row r="274" ht="12.0" customHeight="1">
      <c r="M274" s="2"/>
    </row>
    <row r="275" ht="12.0" customHeight="1">
      <c r="M275" s="2"/>
    </row>
    <row r="276" ht="12.0" customHeight="1">
      <c r="M276" s="2"/>
    </row>
    <row r="277" ht="12.0" customHeight="1">
      <c r="M277" s="2"/>
    </row>
    <row r="278" ht="12.0" customHeight="1">
      <c r="M278" s="2"/>
    </row>
    <row r="279" ht="12.0" customHeight="1">
      <c r="M279" s="2"/>
    </row>
    <row r="280" ht="12.0" customHeight="1">
      <c r="M280" s="2"/>
    </row>
    <row r="281" ht="12.0" customHeight="1">
      <c r="M281" s="2"/>
    </row>
    <row r="282" ht="12.0" customHeight="1">
      <c r="M282" s="2"/>
    </row>
    <row r="283" ht="12.0" customHeight="1">
      <c r="M283" s="2"/>
    </row>
    <row r="284" ht="12.0" customHeight="1">
      <c r="M284" s="2"/>
    </row>
    <row r="285" ht="12.0" customHeight="1">
      <c r="M285" s="2"/>
    </row>
    <row r="286" ht="12.0" customHeight="1">
      <c r="M286" s="2"/>
    </row>
    <row r="287" ht="12.0" customHeight="1">
      <c r="M287" s="2"/>
    </row>
    <row r="288" ht="12.0" customHeight="1">
      <c r="M288" s="2"/>
    </row>
    <row r="289" ht="12.0" customHeight="1">
      <c r="M289" s="2"/>
    </row>
    <row r="290" ht="12.0" customHeight="1">
      <c r="M290" s="2"/>
    </row>
    <row r="291" ht="12.0" customHeight="1">
      <c r="M291" s="2"/>
    </row>
    <row r="292" ht="12.0" customHeight="1">
      <c r="M292" s="2"/>
    </row>
    <row r="293" ht="12.0" customHeight="1">
      <c r="M293" s="2"/>
    </row>
    <row r="294" ht="12.0" customHeight="1">
      <c r="M294" s="2"/>
    </row>
    <row r="295" ht="12.0" customHeight="1">
      <c r="M295" s="2"/>
    </row>
    <row r="296" ht="12.0" customHeight="1">
      <c r="M296" s="2"/>
    </row>
    <row r="297" ht="12.0" customHeight="1">
      <c r="M297" s="2"/>
    </row>
    <row r="298" ht="12.0" customHeight="1">
      <c r="M298" s="2"/>
    </row>
    <row r="299" ht="12.0" customHeight="1">
      <c r="M299" s="2"/>
    </row>
    <row r="300" ht="12.0" customHeight="1">
      <c r="M300" s="2"/>
    </row>
    <row r="301" ht="12.0" customHeight="1">
      <c r="M301" s="2"/>
    </row>
    <row r="302" ht="12.0" customHeight="1">
      <c r="M302" s="2"/>
    </row>
    <row r="303" ht="12.0" customHeight="1">
      <c r="M303" s="2"/>
    </row>
    <row r="304" ht="12.0" customHeight="1">
      <c r="M304" s="2"/>
    </row>
    <row r="305" ht="12.0" customHeight="1">
      <c r="M305" s="2"/>
    </row>
    <row r="306" ht="12.0" customHeight="1">
      <c r="M306" s="2"/>
    </row>
    <row r="307" ht="12.0" customHeight="1">
      <c r="M307" s="2"/>
    </row>
    <row r="308" ht="12.0" customHeight="1">
      <c r="M308" s="2"/>
    </row>
    <row r="309" ht="12.0" customHeight="1">
      <c r="M309" s="2"/>
    </row>
    <row r="310" ht="12.0" customHeight="1">
      <c r="M310" s="2"/>
    </row>
    <row r="311" ht="12.0" customHeight="1">
      <c r="M311" s="2"/>
    </row>
    <row r="312" ht="12.0" customHeight="1">
      <c r="M312" s="2"/>
    </row>
    <row r="313" ht="12.0" customHeight="1">
      <c r="M313" s="2"/>
    </row>
    <row r="314" ht="12.0" customHeight="1">
      <c r="M314" s="2"/>
    </row>
    <row r="315" ht="12.0" customHeight="1">
      <c r="M315" s="2"/>
    </row>
    <row r="316" ht="12.0" customHeight="1">
      <c r="M316" s="2"/>
    </row>
    <row r="317" ht="12.0" customHeight="1">
      <c r="M317" s="2"/>
    </row>
    <row r="318" ht="12.0" customHeight="1">
      <c r="M318" s="2"/>
    </row>
    <row r="319" ht="12.0" customHeight="1">
      <c r="M319" s="2"/>
    </row>
    <row r="320" ht="12.0" customHeight="1">
      <c r="M320" s="2"/>
    </row>
    <row r="321" ht="12.0" customHeight="1">
      <c r="M321" s="2"/>
    </row>
    <row r="322" ht="12.0" customHeight="1">
      <c r="M322" s="2"/>
    </row>
    <row r="323" ht="12.0" customHeight="1">
      <c r="M323" s="2"/>
    </row>
    <row r="324" ht="12.0" customHeight="1">
      <c r="M324" s="2"/>
    </row>
    <row r="325" ht="12.0" customHeight="1">
      <c r="M325" s="2"/>
    </row>
    <row r="326" ht="12.0" customHeight="1">
      <c r="M326" s="2"/>
    </row>
    <row r="327" ht="12.0" customHeight="1">
      <c r="M327" s="2"/>
    </row>
    <row r="328" ht="12.0" customHeight="1">
      <c r="M328" s="2"/>
    </row>
    <row r="329" ht="12.0" customHeight="1">
      <c r="M329" s="2"/>
    </row>
    <row r="330" ht="12.0" customHeight="1">
      <c r="M330" s="2"/>
    </row>
    <row r="331" ht="12.0" customHeight="1">
      <c r="M331" s="2"/>
    </row>
    <row r="332" ht="12.0" customHeight="1">
      <c r="M332" s="2"/>
    </row>
    <row r="333" ht="12.0" customHeight="1">
      <c r="M333" s="2"/>
    </row>
    <row r="334" ht="12.0" customHeight="1">
      <c r="M334" s="2"/>
    </row>
    <row r="335" ht="12.0" customHeight="1">
      <c r="M335" s="2"/>
    </row>
    <row r="336" ht="12.0" customHeight="1">
      <c r="M336" s="2"/>
    </row>
    <row r="337" ht="12.0" customHeight="1">
      <c r="M337" s="2"/>
    </row>
    <row r="338" ht="12.0" customHeight="1">
      <c r="M338" s="2"/>
    </row>
    <row r="339" ht="12.0" customHeight="1">
      <c r="M339" s="2"/>
    </row>
    <row r="340" ht="12.0" customHeight="1">
      <c r="M340" s="2"/>
    </row>
    <row r="341" ht="12.0" customHeight="1">
      <c r="M341" s="2"/>
    </row>
    <row r="342" ht="12.0" customHeight="1">
      <c r="M342" s="2"/>
    </row>
    <row r="343" ht="12.0" customHeight="1">
      <c r="M343" s="2"/>
    </row>
    <row r="344" ht="12.0" customHeight="1">
      <c r="M344" s="2"/>
    </row>
    <row r="345" ht="12.0" customHeight="1">
      <c r="M345" s="2"/>
    </row>
    <row r="346" ht="12.0" customHeight="1">
      <c r="M346" s="2"/>
    </row>
    <row r="347" ht="12.0" customHeight="1">
      <c r="M347" s="2"/>
    </row>
    <row r="348" ht="12.0" customHeight="1">
      <c r="M348" s="2"/>
    </row>
    <row r="349" ht="12.0" customHeight="1">
      <c r="M349" s="2"/>
    </row>
    <row r="350" ht="12.0" customHeight="1">
      <c r="M350" s="2"/>
    </row>
    <row r="351" ht="12.0" customHeight="1">
      <c r="M351" s="2"/>
    </row>
    <row r="352" ht="12.0" customHeight="1">
      <c r="M352" s="2"/>
    </row>
    <row r="353" ht="12.0" customHeight="1">
      <c r="M353" s="2"/>
    </row>
    <row r="354" ht="12.0" customHeight="1">
      <c r="M354" s="2"/>
    </row>
    <row r="355" ht="12.0" customHeight="1">
      <c r="M355" s="2"/>
    </row>
    <row r="356" ht="12.0" customHeight="1">
      <c r="M356" s="2"/>
    </row>
    <row r="357" ht="12.0" customHeight="1">
      <c r="M357" s="2"/>
    </row>
    <row r="358" ht="12.0" customHeight="1">
      <c r="M358" s="2"/>
    </row>
    <row r="359" ht="12.0" customHeight="1">
      <c r="M359" s="2"/>
    </row>
    <row r="360" ht="12.0" customHeight="1">
      <c r="M360" s="2"/>
    </row>
    <row r="361" ht="12.0" customHeight="1">
      <c r="M361" s="2"/>
    </row>
    <row r="362" ht="12.0" customHeight="1">
      <c r="M362" s="2"/>
    </row>
    <row r="363" ht="12.0" customHeight="1">
      <c r="M363" s="2"/>
    </row>
    <row r="364" ht="12.0" customHeight="1">
      <c r="M364" s="2"/>
    </row>
    <row r="365" ht="12.0" customHeight="1">
      <c r="M365" s="2"/>
    </row>
    <row r="366" ht="12.0" customHeight="1">
      <c r="M366" s="2"/>
    </row>
    <row r="367" ht="12.0" customHeight="1">
      <c r="M367" s="2"/>
    </row>
    <row r="368" ht="12.0" customHeight="1">
      <c r="M368" s="2"/>
    </row>
    <row r="369" ht="12.0" customHeight="1">
      <c r="M369" s="2"/>
    </row>
    <row r="370" ht="12.0" customHeight="1">
      <c r="M370" s="2"/>
    </row>
    <row r="371" ht="12.0" customHeight="1">
      <c r="M371" s="2"/>
    </row>
    <row r="372" ht="12.0" customHeight="1">
      <c r="M372" s="2"/>
    </row>
    <row r="373" ht="12.0" customHeight="1">
      <c r="M373" s="2"/>
    </row>
    <row r="374" ht="12.0" customHeight="1">
      <c r="M374" s="2"/>
    </row>
    <row r="375" ht="12.0" customHeight="1">
      <c r="M375" s="2"/>
    </row>
    <row r="376" ht="12.0" customHeight="1">
      <c r="M376" s="2"/>
    </row>
    <row r="377" ht="12.0" customHeight="1">
      <c r="M377" s="2"/>
    </row>
    <row r="378" ht="12.0" customHeight="1">
      <c r="M378" s="2"/>
    </row>
    <row r="379" ht="12.0" customHeight="1">
      <c r="M379" s="2"/>
    </row>
    <row r="380" ht="12.0" customHeight="1">
      <c r="M380" s="2"/>
    </row>
    <row r="381" ht="12.0" customHeight="1">
      <c r="M381" s="2"/>
    </row>
    <row r="382" ht="12.0" customHeight="1">
      <c r="M382" s="2"/>
    </row>
    <row r="383" ht="12.0" customHeight="1">
      <c r="M383" s="2"/>
    </row>
    <row r="384" ht="12.0" customHeight="1">
      <c r="M384" s="2"/>
    </row>
    <row r="385" ht="12.0" customHeight="1">
      <c r="M385" s="2"/>
    </row>
    <row r="386" ht="12.0" customHeight="1">
      <c r="M386" s="2"/>
    </row>
    <row r="387" ht="12.0" customHeight="1">
      <c r="M387" s="2"/>
    </row>
    <row r="388" ht="12.0" customHeight="1">
      <c r="M388" s="2"/>
    </row>
    <row r="389" ht="12.0" customHeight="1">
      <c r="M389" s="2"/>
    </row>
    <row r="390" ht="12.0" customHeight="1">
      <c r="M390" s="2"/>
    </row>
    <row r="391" ht="12.0" customHeight="1">
      <c r="M391" s="2"/>
    </row>
    <row r="392" ht="12.0" customHeight="1">
      <c r="M392" s="2"/>
    </row>
    <row r="393" ht="12.0" customHeight="1">
      <c r="M393" s="2"/>
    </row>
    <row r="394" ht="12.0" customHeight="1">
      <c r="M394" s="2"/>
    </row>
    <row r="395" ht="12.0" customHeight="1">
      <c r="M395" s="2"/>
    </row>
    <row r="396" ht="12.0" customHeight="1">
      <c r="M396" s="2"/>
    </row>
    <row r="397" ht="12.0" customHeight="1">
      <c r="M397" s="2"/>
    </row>
    <row r="398" ht="12.0" customHeight="1">
      <c r="M398" s="2"/>
    </row>
    <row r="399" ht="12.0" customHeight="1">
      <c r="M399" s="2"/>
    </row>
    <row r="400" ht="12.0" customHeight="1">
      <c r="M400" s="2"/>
    </row>
    <row r="401" ht="12.0" customHeight="1">
      <c r="M401" s="2"/>
    </row>
    <row r="402" ht="12.0" customHeight="1">
      <c r="M402" s="2"/>
    </row>
    <row r="403" ht="12.0" customHeight="1">
      <c r="M403" s="2"/>
    </row>
    <row r="404" ht="12.0" customHeight="1">
      <c r="M404" s="2"/>
    </row>
    <row r="405" ht="12.0" customHeight="1">
      <c r="M405" s="2"/>
    </row>
    <row r="406" ht="12.0" customHeight="1">
      <c r="M406" s="2"/>
    </row>
    <row r="407" ht="12.0" customHeight="1">
      <c r="M407" s="2"/>
    </row>
    <row r="408" ht="12.0" customHeight="1">
      <c r="M408" s="2"/>
    </row>
    <row r="409" ht="12.0" customHeight="1">
      <c r="M409" s="2"/>
    </row>
    <row r="410" ht="12.0" customHeight="1">
      <c r="M410" s="2"/>
    </row>
    <row r="411" ht="12.0" customHeight="1">
      <c r="M411" s="2"/>
    </row>
    <row r="412" ht="12.0" customHeight="1">
      <c r="M412" s="2"/>
    </row>
    <row r="413" ht="12.0" customHeight="1">
      <c r="M413" s="2"/>
    </row>
    <row r="414" ht="12.0" customHeight="1">
      <c r="M414" s="2"/>
    </row>
    <row r="415" ht="12.0" customHeight="1">
      <c r="M415" s="2"/>
    </row>
    <row r="416" ht="12.0" customHeight="1">
      <c r="M416" s="2"/>
    </row>
    <row r="417" ht="12.0" customHeight="1">
      <c r="M417" s="2"/>
    </row>
    <row r="418" ht="12.0" customHeight="1">
      <c r="M418" s="2"/>
    </row>
    <row r="419" ht="12.0" customHeight="1">
      <c r="M419" s="2"/>
    </row>
    <row r="420" ht="12.0" customHeight="1">
      <c r="M420" s="2"/>
    </row>
    <row r="421" ht="12.0" customHeight="1">
      <c r="M421" s="2"/>
    </row>
    <row r="422" ht="12.0" customHeight="1">
      <c r="M422" s="2"/>
    </row>
    <row r="423" ht="12.0" customHeight="1">
      <c r="M423" s="2"/>
    </row>
    <row r="424" ht="12.0" customHeight="1">
      <c r="M424" s="2"/>
    </row>
    <row r="425" ht="12.0" customHeight="1">
      <c r="M425" s="2"/>
    </row>
    <row r="426" ht="12.0" customHeight="1">
      <c r="M426" s="2"/>
    </row>
    <row r="427" ht="12.0" customHeight="1">
      <c r="M427" s="2"/>
    </row>
    <row r="428" ht="12.0" customHeight="1">
      <c r="M428" s="2"/>
    </row>
    <row r="429" ht="12.0" customHeight="1">
      <c r="M429" s="2"/>
    </row>
    <row r="430" ht="12.0" customHeight="1">
      <c r="M430" s="2"/>
    </row>
    <row r="431" ht="12.0" customHeight="1">
      <c r="M431" s="2"/>
    </row>
    <row r="432" ht="12.0" customHeight="1">
      <c r="M432" s="2"/>
    </row>
    <row r="433" ht="12.0" customHeight="1">
      <c r="M433" s="2"/>
    </row>
    <row r="434" ht="12.0" customHeight="1">
      <c r="M434" s="2"/>
    </row>
    <row r="435" ht="12.0" customHeight="1">
      <c r="M435" s="2"/>
    </row>
    <row r="436" ht="12.0" customHeight="1">
      <c r="M436" s="2"/>
    </row>
    <row r="437" ht="12.0" customHeight="1">
      <c r="M437" s="2"/>
    </row>
    <row r="438" ht="12.0" customHeight="1">
      <c r="M438" s="2"/>
    </row>
    <row r="439" ht="12.0" customHeight="1">
      <c r="M439" s="2"/>
    </row>
    <row r="440" ht="12.0" customHeight="1">
      <c r="M440" s="2"/>
    </row>
    <row r="441" ht="12.0" customHeight="1">
      <c r="M441" s="2"/>
    </row>
    <row r="442" ht="12.0" customHeight="1">
      <c r="M442" s="2"/>
    </row>
    <row r="443" ht="12.0" customHeight="1">
      <c r="M443" s="2"/>
    </row>
    <row r="444" ht="12.0" customHeight="1">
      <c r="M444" s="2"/>
    </row>
    <row r="445" ht="12.0" customHeight="1">
      <c r="M445" s="2"/>
    </row>
    <row r="446" ht="12.0" customHeight="1">
      <c r="M446" s="2"/>
    </row>
    <row r="447" ht="12.0" customHeight="1">
      <c r="M447" s="2"/>
    </row>
    <row r="448" ht="12.0" customHeight="1">
      <c r="M448" s="2"/>
    </row>
    <row r="449" ht="12.0" customHeight="1">
      <c r="M449" s="2"/>
    </row>
    <row r="450" ht="12.0" customHeight="1">
      <c r="M450" s="2"/>
    </row>
    <row r="451" ht="12.0" customHeight="1">
      <c r="M451" s="2"/>
    </row>
    <row r="452" ht="12.0" customHeight="1">
      <c r="M452" s="2"/>
    </row>
    <row r="453" ht="12.0" customHeight="1">
      <c r="M453" s="2"/>
    </row>
    <row r="454" ht="12.0" customHeight="1">
      <c r="M454" s="2"/>
    </row>
    <row r="455" ht="12.0" customHeight="1">
      <c r="M455" s="2"/>
    </row>
    <row r="456" ht="12.0" customHeight="1">
      <c r="M456" s="2"/>
    </row>
    <row r="457" ht="12.0" customHeight="1">
      <c r="M457" s="2"/>
    </row>
    <row r="458" ht="12.0" customHeight="1">
      <c r="M458" s="2"/>
    </row>
    <row r="459" ht="12.0" customHeight="1">
      <c r="M459" s="2"/>
    </row>
    <row r="460" ht="12.0" customHeight="1">
      <c r="M460" s="2"/>
    </row>
    <row r="461" ht="12.0" customHeight="1">
      <c r="M461" s="2"/>
    </row>
    <row r="462" ht="12.0" customHeight="1">
      <c r="M462" s="2"/>
    </row>
    <row r="463" ht="12.0" customHeight="1">
      <c r="M463" s="2"/>
    </row>
    <row r="464" ht="12.0" customHeight="1">
      <c r="M464" s="2"/>
    </row>
    <row r="465" ht="12.0" customHeight="1">
      <c r="M465" s="2"/>
    </row>
    <row r="466" ht="12.0" customHeight="1">
      <c r="M466" s="2"/>
    </row>
    <row r="467" ht="12.0" customHeight="1">
      <c r="M467" s="2"/>
    </row>
    <row r="468" ht="12.0" customHeight="1">
      <c r="M468" s="2"/>
    </row>
    <row r="469" ht="12.0" customHeight="1">
      <c r="M469" s="2"/>
    </row>
    <row r="470" ht="12.0" customHeight="1">
      <c r="M470" s="2"/>
    </row>
    <row r="471" ht="12.0" customHeight="1">
      <c r="M471" s="2"/>
    </row>
    <row r="472" ht="12.0" customHeight="1">
      <c r="M472" s="2"/>
    </row>
    <row r="473" ht="12.0" customHeight="1">
      <c r="M473" s="2"/>
    </row>
    <row r="474" ht="12.0" customHeight="1">
      <c r="M474" s="2"/>
    </row>
    <row r="475" ht="12.0" customHeight="1">
      <c r="M475" s="2"/>
    </row>
    <row r="476" ht="12.0" customHeight="1">
      <c r="M476" s="2"/>
    </row>
    <row r="477" ht="12.0" customHeight="1">
      <c r="M477" s="2"/>
    </row>
    <row r="478" ht="12.0" customHeight="1">
      <c r="M478" s="2"/>
    </row>
    <row r="479" ht="12.0" customHeight="1">
      <c r="M479" s="2"/>
    </row>
    <row r="480" ht="12.0" customHeight="1">
      <c r="M480" s="2"/>
    </row>
    <row r="481" ht="12.0" customHeight="1">
      <c r="M481" s="2"/>
    </row>
    <row r="482" ht="12.0" customHeight="1">
      <c r="M482" s="2"/>
    </row>
    <row r="483" ht="12.0" customHeight="1">
      <c r="M483" s="2"/>
    </row>
    <row r="484" ht="12.0" customHeight="1">
      <c r="M484" s="2"/>
    </row>
    <row r="485" ht="12.0" customHeight="1">
      <c r="M485" s="2"/>
    </row>
    <row r="486" ht="12.0" customHeight="1">
      <c r="M486" s="2"/>
    </row>
    <row r="487" ht="12.0" customHeight="1">
      <c r="M487" s="2"/>
    </row>
    <row r="488" ht="12.0" customHeight="1">
      <c r="M488" s="2"/>
    </row>
    <row r="489" ht="12.0" customHeight="1">
      <c r="M489" s="2"/>
    </row>
    <row r="490" ht="12.0" customHeight="1">
      <c r="M490" s="2"/>
    </row>
    <row r="491" ht="12.0" customHeight="1">
      <c r="M491" s="2"/>
    </row>
    <row r="492" ht="12.0" customHeight="1">
      <c r="M492" s="2"/>
    </row>
    <row r="493" ht="12.0" customHeight="1">
      <c r="M493" s="2"/>
    </row>
    <row r="494" ht="12.0" customHeight="1">
      <c r="M494" s="2"/>
    </row>
    <row r="495" ht="12.0" customHeight="1">
      <c r="M495" s="2"/>
    </row>
    <row r="496" ht="12.0" customHeight="1">
      <c r="M496" s="2"/>
    </row>
    <row r="497" ht="12.0" customHeight="1">
      <c r="M497" s="2"/>
    </row>
    <row r="498" ht="12.0" customHeight="1">
      <c r="M498" s="2"/>
    </row>
    <row r="499" ht="12.0" customHeight="1">
      <c r="M499" s="2"/>
    </row>
    <row r="500" ht="12.0" customHeight="1">
      <c r="M500" s="2"/>
    </row>
    <row r="501" ht="12.0" customHeight="1">
      <c r="M501" s="2"/>
    </row>
    <row r="502" ht="12.0" customHeight="1">
      <c r="M502" s="2"/>
    </row>
    <row r="503" ht="12.0" customHeight="1">
      <c r="M503" s="2"/>
    </row>
    <row r="504" ht="12.0" customHeight="1">
      <c r="M504" s="2"/>
    </row>
    <row r="505" ht="12.0" customHeight="1">
      <c r="M505" s="2"/>
    </row>
    <row r="506" ht="12.0" customHeight="1">
      <c r="M506" s="2"/>
    </row>
    <row r="507" ht="12.0" customHeight="1">
      <c r="M507" s="2"/>
    </row>
    <row r="508" ht="12.0" customHeight="1">
      <c r="M508" s="2"/>
    </row>
    <row r="509" ht="12.0" customHeight="1">
      <c r="M509" s="2"/>
    </row>
    <row r="510" ht="12.0" customHeight="1">
      <c r="M510" s="2"/>
    </row>
    <row r="511" ht="12.0" customHeight="1">
      <c r="M511" s="2"/>
    </row>
    <row r="512" ht="12.0" customHeight="1">
      <c r="M512" s="2"/>
    </row>
    <row r="513" ht="12.0" customHeight="1">
      <c r="M513" s="2"/>
    </row>
    <row r="514" ht="12.0" customHeight="1">
      <c r="M514" s="2"/>
    </row>
    <row r="515" ht="12.0" customHeight="1">
      <c r="M515" s="2"/>
    </row>
    <row r="516" ht="12.0" customHeight="1">
      <c r="M516" s="2"/>
    </row>
    <row r="517" ht="12.0" customHeight="1">
      <c r="M517" s="2"/>
    </row>
    <row r="518" ht="12.0" customHeight="1">
      <c r="M518" s="2"/>
    </row>
    <row r="519" ht="12.0" customHeight="1">
      <c r="M519" s="2"/>
    </row>
    <row r="520" ht="12.0" customHeight="1">
      <c r="M520" s="2"/>
    </row>
    <row r="521" ht="12.0" customHeight="1">
      <c r="M521" s="2"/>
    </row>
    <row r="522" ht="12.0" customHeight="1">
      <c r="M522" s="2"/>
    </row>
    <row r="523" ht="12.0" customHeight="1">
      <c r="M523" s="2"/>
    </row>
    <row r="524" ht="12.0" customHeight="1">
      <c r="M524" s="2"/>
    </row>
    <row r="525" ht="12.0" customHeight="1">
      <c r="M525" s="2"/>
    </row>
    <row r="526" ht="12.0" customHeight="1">
      <c r="M526" s="2"/>
    </row>
    <row r="527" ht="12.0" customHeight="1">
      <c r="M527" s="2"/>
    </row>
    <row r="528" ht="12.0" customHeight="1">
      <c r="M528" s="2"/>
    </row>
    <row r="529" ht="12.0" customHeight="1">
      <c r="M529" s="2"/>
    </row>
    <row r="530" ht="12.0" customHeight="1">
      <c r="M530" s="2"/>
    </row>
    <row r="531" ht="12.0" customHeight="1">
      <c r="M531" s="2"/>
    </row>
    <row r="532" ht="12.0" customHeight="1">
      <c r="M532" s="2"/>
    </row>
    <row r="533" ht="12.0" customHeight="1">
      <c r="M533" s="2"/>
    </row>
    <row r="534" ht="12.0" customHeight="1">
      <c r="M534" s="2"/>
    </row>
    <row r="535" ht="12.0" customHeight="1">
      <c r="M535" s="2"/>
    </row>
    <row r="536" ht="12.0" customHeight="1">
      <c r="M536" s="2"/>
    </row>
    <row r="537" ht="12.0" customHeight="1">
      <c r="M537" s="2"/>
    </row>
    <row r="538" ht="12.0" customHeight="1">
      <c r="M538" s="2"/>
    </row>
    <row r="539" ht="12.0" customHeight="1">
      <c r="M539" s="2"/>
    </row>
    <row r="540" ht="12.0" customHeight="1">
      <c r="M540" s="2"/>
    </row>
    <row r="541" ht="12.0" customHeight="1">
      <c r="M541" s="2"/>
    </row>
    <row r="542" ht="12.0" customHeight="1">
      <c r="M542" s="2"/>
    </row>
    <row r="543" ht="12.0" customHeight="1">
      <c r="M543" s="2"/>
    </row>
    <row r="544" ht="12.0" customHeight="1">
      <c r="M544" s="2"/>
    </row>
    <row r="545" ht="12.0" customHeight="1">
      <c r="M545" s="2"/>
    </row>
    <row r="546" ht="12.0" customHeight="1">
      <c r="M546" s="2"/>
    </row>
    <row r="547" ht="12.0" customHeight="1">
      <c r="M547" s="2"/>
    </row>
    <row r="548" ht="12.0" customHeight="1">
      <c r="M548" s="2"/>
    </row>
    <row r="549" ht="12.0" customHeight="1">
      <c r="M549" s="2"/>
    </row>
    <row r="550" ht="12.0" customHeight="1">
      <c r="M550" s="2"/>
    </row>
    <row r="551" ht="12.0" customHeight="1">
      <c r="M551" s="2"/>
    </row>
    <row r="552" ht="12.0" customHeight="1">
      <c r="M552" s="2"/>
    </row>
    <row r="553" ht="12.0" customHeight="1">
      <c r="M553" s="2"/>
    </row>
    <row r="554" ht="12.0" customHeight="1">
      <c r="M554" s="2"/>
    </row>
    <row r="555" ht="12.0" customHeight="1">
      <c r="M555" s="2"/>
    </row>
    <row r="556" ht="12.0" customHeight="1">
      <c r="M556" s="2"/>
    </row>
    <row r="557" ht="12.0" customHeight="1">
      <c r="M557" s="2"/>
    </row>
    <row r="558" ht="12.0" customHeight="1">
      <c r="M558" s="2"/>
    </row>
    <row r="559" ht="12.0" customHeight="1">
      <c r="M559" s="2"/>
    </row>
    <row r="560" ht="12.0" customHeight="1">
      <c r="M560" s="2"/>
    </row>
    <row r="561" ht="12.0" customHeight="1">
      <c r="M561" s="2"/>
    </row>
    <row r="562" ht="12.0" customHeight="1">
      <c r="M562" s="2"/>
    </row>
    <row r="563" ht="12.0" customHeight="1">
      <c r="M563" s="2"/>
    </row>
    <row r="564" ht="12.0" customHeight="1">
      <c r="M564" s="2"/>
    </row>
    <row r="565" ht="12.0" customHeight="1">
      <c r="M565" s="2"/>
    </row>
    <row r="566" ht="12.0" customHeight="1">
      <c r="M566" s="2"/>
    </row>
    <row r="567" ht="12.0" customHeight="1">
      <c r="M567" s="2"/>
    </row>
    <row r="568" ht="12.0" customHeight="1">
      <c r="M568" s="2"/>
    </row>
    <row r="569" ht="12.0" customHeight="1">
      <c r="M569" s="2"/>
    </row>
    <row r="570" ht="12.0" customHeight="1">
      <c r="M570" s="2"/>
    </row>
    <row r="571" ht="12.0" customHeight="1">
      <c r="M571" s="2"/>
    </row>
    <row r="572" ht="12.0" customHeight="1">
      <c r="M572" s="2"/>
    </row>
    <row r="573" ht="12.0" customHeight="1">
      <c r="M573" s="2"/>
    </row>
    <row r="574" ht="12.0" customHeight="1">
      <c r="M574" s="2"/>
    </row>
    <row r="575" ht="12.0" customHeight="1">
      <c r="M575" s="2"/>
    </row>
    <row r="576" ht="12.0" customHeight="1">
      <c r="M576" s="2"/>
    </row>
    <row r="577" ht="12.0" customHeight="1">
      <c r="M577" s="2"/>
    </row>
    <row r="578" ht="12.0" customHeight="1">
      <c r="M578" s="2"/>
    </row>
    <row r="579" ht="12.0" customHeight="1">
      <c r="M579" s="2"/>
    </row>
    <row r="580" ht="12.0" customHeight="1">
      <c r="M580" s="2"/>
    </row>
    <row r="581" ht="12.0" customHeight="1">
      <c r="M581" s="2"/>
    </row>
    <row r="582" ht="12.0" customHeight="1">
      <c r="M582" s="2"/>
    </row>
    <row r="583" ht="12.0" customHeight="1">
      <c r="M583" s="2"/>
    </row>
    <row r="584" ht="12.0" customHeight="1">
      <c r="M584" s="2"/>
    </row>
    <row r="585" ht="12.0" customHeight="1">
      <c r="M585" s="2"/>
    </row>
    <row r="586" ht="12.0" customHeight="1">
      <c r="M586" s="2"/>
    </row>
    <row r="587" ht="12.0" customHeight="1">
      <c r="M587" s="2"/>
    </row>
    <row r="588" ht="12.0" customHeight="1">
      <c r="M588" s="2"/>
    </row>
    <row r="589" ht="12.0" customHeight="1">
      <c r="M589" s="2"/>
    </row>
    <row r="590" ht="12.0" customHeight="1">
      <c r="M590" s="2"/>
    </row>
    <row r="591" ht="12.0" customHeight="1">
      <c r="M591" s="2"/>
    </row>
    <row r="592" ht="12.0" customHeight="1">
      <c r="M592" s="2"/>
    </row>
    <row r="593" ht="12.0" customHeight="1">
      <c r="M593" s="2"/>
    </row>
    <row r="594" ht="12.0" customHeight="1">
      <c r="M594" s="2"/>
    </row>
    <row r="595" ht="12.0" customHeight="1">
      <c r="M595" s="2"/>
    </row>
    <row r="596" ht="12.0" customHeight="1">
      <c r="M596" s="2"/>
    </row>
    <row r="597" ht="12.0" customHeight="1">
      <c r="M597" s="2"/>
    </row>
    <row r="598" ht="12.0" customHeight="1">
      <c r="M598" s="2"/>
    </row>
    <row r="599" ht="12.0" customHeight="1">
      <c r="M599" s="2"/>
    </row>
    <row r="600" ht="12.0" customHeight="1">
      <c r="M600" s="2"/>
    </row>
    <row r="601" ht="12.0" customHeight="1">
      <c r="M601" s="2"/>
    </row>
    <row r="602" ht="12.0" customHeight="1">
      <c r="M602" s="2"/>
    </row>
    <row r="603" ht="12.0" customHeight="1">
      <c r="M603" s="2"/>
    </row>
    <row r="604" ht="12.0" customHeight="1">
      <c r="M604" s="2"/>
    </row>
    <row r="605" ht="12.0" customHeight="1">
      <c r="M605" s="2"/>
    </row>
    <row r="606" ht="12.0" customHeight="1">
      <c r="M606" s="2"/>
    </row>
    <row r="607" ht="12.0" customHeight="1">
      <c r="M607" s="2"/>
    </row>
    <row r="608" ht="12.0" customHeight="1">
      <c r="M608" s="2"/>
    </row>
    <row r="609" ht="12.0" customHeight="1">
      <c r="M609" s="2"/>
    </row>
    <row r="610" ht="12.0" customHeight="1">
      <c r="M610" s="2"/>
    </row>
    <row r="611" ht="12.0" customHeight="1">
      <c r="M611" s="2"/>
    </row>
    <row r="612" ht="12.0" customHeight="1">
      <c r="M612" s="2"/>
    </row>
    <row r="613" ht="12.0" customHeight="1">
      <c r="M613" s="2"/>
    </row>
    <row r="614" ht="12.0" customHeight="1">
      <c r="M614" s="2"/>
    </row>
    <row r="615" ht="12.0" customHeight="1">
      <c r="M615" s="2"/>
    </row>
    <row r="616" ht="12.0" customHeight="1">
      <c r="M616" s="2"/>
    </row>
    <row r="617" ht="12.0" customHeight="1">
      <c r="M617" s="2"/>
    </row>
    <row r="618" ht="12.0" customHeight="1">
      <c r="M618" s="2"/>
    </row>
    <row r="619" ht="12.0" customHeight="1">
      <c r="M619" s="2"/>
    </row>
    <row r="620" ht="12.0" customHeight="1">
      <c r="M620" s="2"/>
    </row>
    <row r="621" ht="12.0" customHeight="1">
      <c r="M621" s="2"/>
    </row>
    <row r="622" ht="12.0" customHeight="1">
      <c r="M622" s="2"/>
    </row>
    <row r="623" ht="12.0" customHeight="1">
      <c r="M623" s="2"/>
    </row>
    <row r="624" ht="12.0" customHeight="1">
      <c r="M624" s="2"/>
    </row>
    <row r="625" ht="12.0" customHeight="1">
      <c r="M625" s="2"/>
    </row>
    <row r="626" ht="12.0" customHeight="1">
      <c r="M626" s="2"/>
    </row>
    <row r="627" ht="12.0" customHeight="1">
      <c r="M627" s="2"/>
    </row>
    <row r="628" ht="12.0" customHeight="1">
      <c r="M628" s="2"/>
    </row>
    <row r="629" ht="12.0" customHeight="1">
      <c r="M629" s="2"/>
    </row>
    <row r="630" ht="12.0" customHeight="1">
      <c r="M630" s="2"/>
    </row>
    <row r="631" ht="12.0" customHeight="1">
      <c r="M631" s="2"/>
    </row>
    <row r="632" ht="12.0" customHeight="1">
      <c r="M632" s="2"/>
    </row>
    <row r="633" ht="12.0" customHeight="1">
      <c r="M633" s="2"/>
    </row>
    <row r="634" ht="12.0" customHeight="1">
      <c r="M634" s="2"/>
    </row>
    <row r="635" ht="12.0" customHeight="1">
      <c r="M635" s="2"/>
    </row>
    <row r="636" ht="12.0" customHeight="1">
      <c r="M636" s="2"/>
    </row>
    <row r="637" ht="12.0" customHeight="1">
      <c r="M637" s="2"/>
    </row>
    <row r="638" ht="12.0" customHeight="1">
      <c r="M638" s="2"/>
    </row>
    <row r="639" ht="12.0" customHeight="1">
      <c r="M639" s="2"/>
    </row>
    <row r="640" ht="12.0" customHeight="1">
      <c r="M640" s="2"/>
    </row>
    <row r="641" ht="12.0" customHeight="1">
      <c r="M641" s="2"/>
    </row>
    <row r="642" ht="12.0" customHeight="1">
      <c r="M642" s="2"/>
    </row>
    <row r="643" ht="12.0" customHeight="1">
      <c r="M643" s="2"/>
    </row>
    <row r="644" ht="12.0" customHeight="1">
      <c r="M644" s="2"/>
    </row>
    <row r="645" ht="12.0" customHeight="1">
      <c r="M645" s="2"/>
    </row>
    <row r="646" ht="12.0" customHeight="1">
      <c r="M646" s="2"/>
    </row>
    <row r="647" ht="12.0" customHeight="1">
      <c r="M647" s="2"/>
    </row>
    <row r="648" ht="12.0" customHeight="1">
      <c r="M648" s="2"/>
    </row>
    <row r="649" ht="12.0" customHeight="1">
      <c r="M649" s="2"/>
    </row>
    <row r="650" ht="12.0" customHeight="1">
      <c r="M650" s="2"/>
    </row>
    <row r="651" ht="12.0" customHeight="1">
      <c r="M651" s="2"/>
    </row>
    <row r="652" ht="12.0" customHeight="1">
      <c r="M652" s="2"/>
    </row>
    <row r="653" ht="12.0" customHeight="1">
      <c r="M653" s="2"/>
    </row>
    <row r="654" ht="12.0" customHeight="1">
      <c r="M654" s="2"/>
    </row>
    <row r="655" ht="12.0" customHeight="1">
      <c r="M655" s="2"/>
    </row>
    <row r="656" ht="12.0" customHeight="1">
      <c r="M656" s="2"/>
    </row>
    <row r="657" ht="12.0" customHeight="1">
      <c r="M657" s="2"/>
    </row>
    <row r="658" ht="12.0" customHeight="1">
      <c r="M658" s="2"/>
    </row>
    <row r="659" ht="12.0" customHeight="1">
      <c r="M659" s="2"/>
    </row>
    <row r="660" ht="12.0" customHeight="1">
      <c r="M660" s="2"/>
    </row>
    <row r="661" ht="12.0" customHeight="1">
      <c r="M661" s="2"/>
    </row>
    <row r="662" ht="12.0" customHeight="1">
      <c r="M662" s="2"/>
    </row>
    <row r="663" ht="12.0" customHeight="1">
      <c r="M663" s="2"/>
    </row>
    <row r="664" ht="12.0" customHeight="1">
      <c r="M664" s="2"/>
    </row>
    <row r="665" ht="12.0" customHeight="1">
      <c r="M665" s="2"/>
    </row>
    <row r="666" ht="12.0" customHeight="1">
      <c r="M666" s="2"/>
    </row>
    <row r="667" ht="12.0" customHeight="1">
      <c r="M667" s="2"/>
    </row>
    <row r="668" ht="12.0" customHeight="1">
      <c r="M668" s="2"/>
    </row>
    <row r="669" ht="12.0" customHeight="1">
      <c r="M669" s="2"/>
    </row>
    <row r="670" ht="12.0" customHeight="1">
      <c r="M670" s="2"/>
    </row>
    <row r="671" ht="12.0" customHeight="1">
      <c r="M671" s="2"/>
    </row>
    <row r="672" ht="12.0" customHeight="1">
      <c r="M672" s="2"/>
    </row>
    <row r="673" ht="12.0" customHeight="1">
      <c r="M673" s="2"/>
    </row>
    <row r="674" ht="12.0" customHeight="1">
      <c r="M674" s="2"/>
    </row>
    <row r="675" ht="12.0" customHeight="1">
      <c r="M675" s="2"/>
    </row>
    <row r="676" ht="12.0" customHeight="1">
      <c r="M676" s="2"/>
    </row>
    <row r="677" ht="12.0" customHeight="1">
      <c r="M677" s="2"/>
    </row>
    <row r="678" ht="12.0" customHeight="1">
      <c r="M678" s="2"/>
    </row>
    <row r="679" ht="12.0" customHeight="1">
      <c r="M679" s="2"/>
    </row>
    <row r="680" ht="12.0" customHeight="1">
      <c r="M680" s="2"/>
    </row>
    <row r="681" ht="12.0" customHeight="1">
      <c r="M681" s="2"/>
    </row>
    <row r="682" ht="12.0" customHeight="1">
      <c r="M682" s="2"/>
    </row>
    <row r="683" ht="12.0" customHeight="1">
      <c r="M683" s="2"/>
    </row>
    <row r="684" ht="12.0" customHeight="1">
      <c r="M684" s="2"/>
    </row>
    <row r="685" ht="12.0" customHeight="1">
      <c r="M685" s="2"/>
    </row>
    <row r="686" ht="12.0" customHeight="1">
      <c r="M686" s="2"/>
    </row>
    <row r="687" ht="12.0" customHeight="1">
      <c r="M687" s="2"/>
    </row>
    <row r="688" ht="12.0" customHeight="1">
      <c r="M688" s="2"/>
    </row>
    <row r="689" ht="12.0" customHeight="1">
      <c r="M689" s="2"/>
    </row>
    <row r="690" ht="12.0" customHeight="1">
      <c r="M690" s="2"/>
    </row>
    <row r="691" ht="12.0" customHeight="1">
      <c r="M691" s="2"/>
    </row>
    <row r="692" ht="12.0" customHeight="1">
      <c r="M692" s="2"/>
    </row>
    <row r="693" ht="12.0" customHeight="1">
      <c r="M693" s="2"/>
    </row>
    <row r="694" ht="12.0" customHeight="1">
      <c r="M694" s="2"/>
    </row>
    <row r="695" ht="12.0" customHeight="1">
      <c r="M695" s="2"/>
    </row>
    <row r="696" ht="12.0" customHeight="1">
      <c r="M696" s="2"/>
    </row>
    <row r="697" ht="12.0" customHeight="1">
      <c r="M697" s="2"/>
    </row>
    <row r="698" ht="12.0" customHeight="1">
      <c r="M698" s="2"/>
    </row>
    <row r="699" ht="12.0" customHeight="1">
      <c r="M699" s="2"/>
    </row>
    <row r="700" ht="12.0" customHeight="1">
      <c r="M700" s="2"/>
    </row>
    <row r="701" ht="12.0" customHeight="1">
      <c r="M701" s="2"/>
    </row>
    <row r="702" ht="12.0" customHeight="1">
      <c r="M702" s="2"/>
    </row>
    <row r="703" ht="12.0" customHeight="1">
      <c r="M703" s="2"/>
    </row>
    <row r="704" ht="12.0" customHeight="1">
      <c r="M704" s="2"/>
    </row>
    <row r="705" ht="12.0" customHeight="1">
      <c r="M705" s="2"/>
    </row>
    <row r="706" ht="12.0" customHeight="1">
      <c r="M706" s="2"/>
    </row>
    <row r="707" ht="12.0" customHeight="1">
      <c r="M707" s="2"/>
    </row>
    <row r="708" ht="12.0" customHeight="1">
      <c r="M708" s="2"/>
    </row>
    <row r="709" ht="12.0" customHeight="1">
      <c r="M709" s="2"/>
    </row>
    <row r="710" ht="12.0" customHeight="1">
      <c r="M710" s="2"/>
    </row>
    <row r="711" ht="12.0" customHeight="1">
      <c r="M711" s="2"/>
    </row>
    <row r="712" ht="12.0" customHeight="1">
      <c r="M712" s="2"/>
    </row>
    <row r="713" ht="12.0" customHeight="1">
      <c r="M713" s="2"/>
    </row>
    <row r="714" ht="12.0" customHeight="1">
      <c r="M714" s="2"/>
    </row>
    <row r="715" ht="12.0" customHeight="1">
      <c r="M715" s="2"/>
    </row>
    <row r="716" ht="12.0" customHeight="1">
      <c r="M716" s="2"/>
    </row>
    <row r="717" ht="12.0" customHeight="1">
      <c r="M717" s="2"/>
    </row>
    <row r="718" ht="12.0" customHeight="1">
      <c r="M718" s="2"/>
    </row>
    <row r="719" ht="12.0" customHeight="1">
      <c r="M719" s="2"/>
    </row>
    <row r="720" ht="12.0" customHeight="1">
      <c r="M720" s="2"/>
    </row>
    <row r="721" ht="12.0" customHeight="1">
      <c r="M721" s="2"/>
    </row>
    <row r="722" ht="12.0" customHeight="1">
      <c r="M722" s="2"/>
    </row>
    <row r="723" ht="12.0" customHeight="1">
      <c r="M723" s="2"/>
    </row>
    <row r="724" ht="12.0" customHeight="1">
      <c r="M724" s="2"/>
    </row>
    <row r="725" ht="12.0" customHeight="1">
      <c r="M725" s="2"/>
    </row>
    <row r="726" ht="12.0" customHeight="1">
      <c r="M726" s="2"/>
    </row>
    <row r="727" ht="12.0" customHeight="1">
      <c r="M727" s="2"/>
    </row>
    <row r="728" ht="12.0" customHeight="1">
      <c r="M728" s="2"/>
    </row>
    <row r="729" ht="12.0" customHeight="1">
      <c r="M729" s="2"/>
    </row>
    <row r="730" ht="12.0" customHeight="1">
      <c r="M730" s="2"/>
    </row>
    <row r="731" ht="12.0" customHeight="1">
      <c r="M731" s="2"/>
    </row>
    <row r="732" ht="12.0" customHeight="1">
      <c r="M732" s="2"/>
    </row>
    <row r="733" ht="12.0" customHeight="1">
      <c r="M733" s="2"/>
    </row>
    <row r="734" ht="12.0" customHeight="1">
      <c r="M734" s="2"/>
    </row>
    <row r="735" ht="12.0" customHeight="1">
      <c r="M735" s="2"/>
    </row>
    <row r="736" ht="12.0" customHeight="1">
      <c r="M736" s="2"/>
    </row>
    <row r="737" ht="12.0" customHeight="1">
      <c r="M737" s="2"/>
    </row>
    <row r="738" ht="12.0" customHeight="1">
      <c r="M738" s="2"/>
    </row>
    <row r="739" ht="12.0" customHeight="1">
      <c r="M739" s="2"/>
    </row>
    <row r="740" ht="12.0" customHeight="1">
      <c r="M740" s="2"/>
    </row>
    <row r="741" ht="12.0" customHeight="1">
      <c r="M741" s="2"/>
    </row>
    <row r="742" ht="12.0" customHeight="1">
      <c r="M742" s="2"/>
    </row>
    <row r="743" ht="12.0" customHeight="1">
      <c r="M743" s="2"/>
    </row>
    <row r="744" ht="12.0" customHeight="1">
      <c r="M744" s="2"/>
    </row>
    <row r="745" ht="12.0" customHeight="1">
      <c r="M745" s="2"/>
    </row>
    <row r="746" ht="12.0" customHeight="1">
      <c r="M746" s="2"/>
    </row>
    <row r="747" ht="12.0" customHeight="1">
      <c r="M747" s="2"/>
    </row>
    <row r="748" ht="12.0" customHeight="1">
      <c r="M748" s="2"/>
    </row>
    <row r="749" ht="12.0" customHeight="1">
      <c r="M749" s="2"/>
    </row>
    <row r="750" ht="12.0" customHeight="1">
      <c r="M750" s="2"/>
    </row>
    <row r="751" ht="12.0" customHeight="1">
      <c r="M751" s="2"/>
    </row>
    <row r="752" ht="12.0" customHeight="1">
      <c r="M752" s="2"/>
    </row>
    <row r="753" ht="12.0" customHeight="1">
      <c r="M753" s="2"/>
    </row>
    <row r="754" ht="12.0" customHeight="1">
      <c r="M754" s="2"/>
    </row>
    <row r="755" ht="12.0" customHeight="1">
      <c r="M755" s="2"/>
    </row>
    <row r="756" ht="12.0" customHeight="1">
      <c r="M756" s="2"/>
    </row>
    <row r="757" ht="12.0" customHeight="1">
      <c r="M757" s="2"/>
    </row>
    <row r="758" ht="12.0" customHeight="1">
      <c r="M758" s="2"/>
    </row>
    <row r="759" ht="12.0" customHeight="1">
      <c r="M759" s="2"/>
    </row>
    <row r="760" ht="12.0" customHeight="1">
      <c r="M760" s="2"/>
    </row>
    <row r="761" ht="12.0" customHeight="1">
      <c r="M761" s="2"/>
    </row>
    <row r="762" ht="12.0" customHeight="1">
      <c r="M762" s="2"/>
    </row>
    <row r="763" ht="12.0" customHeight="1">
      <c r="M763" s="2"/>
    </row>
    <row r="764" ht="12.0" customHeight="1">
      <c r="M764" s="2"/>
    </row>
    <row r="765" ht="12.0" customHeight="1">
      <c r="M765" s="2"/>
    </row>
    <row r="766" ht="12.0" customHeight="1">
      <c r="M766" s="2"/>
    </row>
    <row r="767" ht="12.0" customHeight="1">
      <c r="M767" s="2"/>
    </row>
    <row r="768" ht="12.0" customHeight="1">
      <c r="M768" s="2"/>
    </row>
    <row r="769" ht="12.0" customHeight="1">
      <c r="M769" s="2"/>
    </row>
    <row r="770" ht="12.0" customHeight="1">
      <c r="M770" s="2"/>
    </row>
    <row r="771" ht="12.0" customHeight="1">
      <c r="M771" s="2"/>
    </row>
    <row r="772" ht="12.0" customHeight="1">
      <c r="M772" s="2"/>
    </row>
    <row r="773" ht="12.0" customHeight="1">
      <c r="M773" s="2"/>
    </row>
    <row r="774" ht="12.0" customHeight="1">
      <c r="M774" s="2"/>
    </row>
    <row r="775" ht="12.0" customHeight="1">
      <c r="M775" s="2"/>
    </row>
    <row r="776" ht="12.0" customHeight="1">
      <c r="M776" s="2"/>
    </row>
    <row r="777" ht="12.0" customHeight="1">
      <c r="M777" s="2"/>
    </row>
    <row r="778" ht="12.0" customHeight="1">
      <c r="M778" s="2"/>
    </row>
    <row r="779" ht="12.0" customHeight="1">
      <c r="M779" s="2"/>
    </row>
    <row r="780" ht="12.0" customHeight="1">
      <c r="M780" s="2"/>
    </row>
    <row r="781" ht="12.0" customHeight="1">
      <c r="M781" s="2"/>
    </row>
    <row r="782" ht="12.0" customHeight="1">
      <c r="M782" s="2"/>
    </row>
    <row r="783" ht="12.0" customHeight="1">
      <c r="M783" s="2"/>
    </row>
    <row r="784" ht="12.0" customHeight="1">
      <c r="M784" s="2"/>
    </row>
    <row r="785" ht="12.0" customHeight="1">
      <c r="M785" s="2"/>
    </row>
    <row r="786" ht="12.0" customHeight="1">
      <c r="M786" s="2"/>
    </row>
    <row r="787" ht="12.0" customHeight="1">
      <c r="M787" s="2"/>
    </row>
    <row r="788" ht="12.0" customHeight="1">
      <c r="M788" s="2"/>
    </row>
    <row r="789" ht="12.0" customHeight="1">
      <c r="M789" s="2"/>
    </row>
    <row r="790" ht="12.0" customHeight="1">
      <c r="M790" s="2"/>
    </row>
    <row r="791" ht="12.0" customHeight="1">
      <c r="M791" s="2"/>
    </row>
    <row r="792" ht="12.0" customHeight="1">
      <c r="M792" s="2"/>
    </row>
    <row r="793" ht="12.0" customHeight="1">
      <c r="M793" s="2"/>
    </row>
    <row r="794" ht="12.0" customHeight="1">
      <c r="M794" s="2"/>
    </row>
    <row r="795" ht="12.0" customHeight="1">
      <c r="M795" s="2"/>
    </row>
    <row r="796" ht="12.0" customHeight="1">
      <c r="M796" s="2"/>
    </row>
    <row r="797" ht="12.0" customHeight="1">
      <c r="M797" s="2"/>
    </row>
    <row r="798" ht="12.0" customHeight="1">
      <c r="M798" s="2"/>
    </row>
    <row r="799" ht="12.0" customHeight="1">
      <c r="M799" s="2"/>
    </row>
    <row r="800" ht="12.0" customHeight="1">
      <c r="M800" s="2"/>
    </row>
    <row r="801" ht="12.0" customHeight="1">
      <c r="M801" s="2"/>
    </row>
    <row r="802" ht="12.0" customHeight="1">
      <c r="M802" s="2"/>
    </row>
    <row r="803" ht="12.0" customHeight="1">
      <c r="M803" s="2"/>
    </row>
    <row r="804" ht="12.0" customHeight="1">
      <c r="M804" s="2"/>
    </row>
    <row r="805" ht="12.0" customHeight="1">
      <c r="M805" s="2"/>
    </row>
    <row r="806" ht="12.0" customHeight="1">
      <c r="M806" s="2"/>
    </row>
    <row r="807" ht="12.0" customHeight="1">
      <c r="M807" s="2"/>
    </row>
    <row r="808" ht="12.0" customHeight="1">
      <c r="M808" s="2"/>
    </row>
    <row r="809" ht="12.0" customHeight="1">
      <c r="M809" s="2"/>
    </row>
    <row r="810" ht="12.0" customHeight="1">
      <c r="M810" s="2"/>
    </row>
    <row r="811" ht="12.0" customHeight="1">
      <c r="M811" s="2"/>
    </row>
    <row r="812" ht="12.0" customHeight="1">
      <c r="M812" s="2"/>
    </row>
    <row r="813" ht="12.0" customHeight="1">
      <c r="M813" s="2"/>
    </row>
    <row r="814" ht="12.0" customHeight="1">
      <c r="M814" s="2"/>
    </row>
    <row r="815" ht="12.0" customHeight="1">
      <c r="M815" s="2"/>
    </row>
    <row r="816" ht="12.0" customHeight="1">
      <c r="M816" s="2"/>
    </row>
    <row r="817" ht="12.0" customHeight="1">
      <c r="M817" s="2"/>
    </row>
    <row r="818" ht="12.0" customHeight="1">
      <c r="M818" s="2"/>
    </row>
    <row r="819" ht="12.0" customHeight="1">
      <c r="M819" s="2"/>
    </row>
    <row r="820" ht="12.0" customHeight="1">
      <c r="M820" s="2"/>
    </row>
    <row r="821" ht="12.0" customHeight="1">
      <c r="M821" s="2"/>
    </row>
    <row r="822" ht="12.0" customHeight="1">
      <c r="M822" s="2"/>
    </row>
    <row r="823" ht="12.0" customHeight="1">
      <c r="M823" s="2"/>
    </row>
    <row r="824" ht="12.0" customHeight="1">
      <c r="M824" s="2"/>
    </row>
    <row r="825" ht="12.0" customHeight="1">
      <c r="M825" s="2"/>
    </row>
    <row r="826" ht="12.0" customHeight="1">
      <c r="M826" s="2"/>
    </row>
    <row r="827" ht="12.0" customHeight="1">
      <c r="M827" s="2"/>
    </row>
    <row r="828" ht="12.0" customHeight="1">
      <c r="M828" s="2"/>
    </row>
    <row r="829" ht="12.0" customHeight="1">
      <c r="M829" s="2"/>
    </row>
    <row r="830" ht="12.0" customHeight="1">
      <c r="M830" s="2"/>
    </row>
    <row r="831" ht="12.0" customHeight="1">
      <c r="M831" s="2"/>
    </row>
    <row r="832" ht="12.0" customHeight="1">
      <c r="M832" s="2"/>
    </row>
    <row r="833" ht="12.0" customHeight="1">
      <c r="M833" s="2"/>
    </row>
    <row r="834" ht="12.0" customHeight="1">
      <c r="M834" s="2"/>
    </row>
    <row r="835" ht="12.0" customHeight="1">
      <c r="M835" s="2"/>
    </row>
    <row r="836" ht="12.0" customHeight="1">
      <c r="M836" s="2"/>
    </row>
    <row r="837" ht="12.0" customHeight="1">
      <c r="M837" s="2"/>
    </row>
    <row r="838" ht="12.0" customHeight="1">
      <c r="M838" s="2"/>
    </row>
    <row r="839" ht="12.0" customHeight="1">
      <c r="M839" s="2"/>
    </row>
    <row r="840" ht="12.0" customHeight="1">
      <c r="M840" s="2"/>
    </row>
    <row r="841" ht="12.0" customHeight="1">
      <c r="M841" s="2"/>
    </row>
    <row r="842" ht="12.0" customHeight="1">
      <c r="M842" s="2"/>
    </row>
    <row r="843" ht="12.0" customHeight="1">
      <c r="M843" s="2"/>
    </row>
    <row r="844" ht="12.0" customHeight="1">
      <c r="M844" s="2"/>
    </row>
    <row r="845" ht="12.0" customHeight="1">
      <c r="M845" s="2"/>
    </row>
    <row r="846" ht="12.0" customHeight="1">
      <c r="M846" s="2"/>
    </row>
    <row r="847" ht="12.0" customHeight="1">
      <c r="M847" s="2"/>
    </row>
    <row r="848" ht="12.0" customHeight="1">
      <c r="M848" s="2"/>
    </row>
    <row r="849" ht="12.0" customHeight="1">
      <c r="M849" s="2"/>
    </row>
    <row r="850" ht="12.0" customHeight="1">
      <c r="M850" s="2"/>
    </row>
    <row r="851" ht="12.0" customHeight="1">
      <c r="M851" s="2"/>
    </row>
    <row r="852" ht="12.0" customHeight="1">
      <c r="M852" s="2"/>
    </row>
    <row r="853" ht="12.0" customHeight="1">
      <c r="M853" s="2"/>
    </row>
    <row r="854" ht="12.0" customHeight="1">
      <c r="M854" s="2"/>
    </row>
    <row r="855" ht="12.0" customHeight="1">
      <c r="M855" s="2"/>
    </row>
    <row r="856" ht="12.0" customHeight="1">
      <c r="M856" s="2"/>
    </row>
    <row r="857" ht="12.0" customHeight="1">
      <c r="M857" s="2"/>
    </row>
    <row r="858" ht="12.0" customHeight="1">
      <c r="M858" s="2"/>
    </row>
    <row r="859" ht="12.0" customHeight="1">
      <c r="M859" s="2"/>
    </row>
    <row r="860" ht="12.0" customHeight="1">
      <c r="M860" s="2"/>
    </row>
    <row r="861" ht="12.0" customHeight="1">
      <c r="M861" s="2"/>
    </row>
    <row r="862" ht="12.0" customHeight="1">
      <c r="M862" s="2"/>
    </row>
    <row r="863" ht="12.0" customHeight="1">
      <c r="M863" s="2"/>
    </row>
    <row r="864" ht="12.0" customHeight="1">
      <c r="M864" s="2"/>
    </row>
    <row r="865" ht="12.0" customHeight="1">
      <c r="M865" s="2"/>
    </row>
    <row r="866" ht="12.0" customHeight="1">
      <c r="M866" s="2"/>
    </row>
    <row r="867" ht="12.0" customHeight="1">
      <c r="M867" s="2"/>
    </row>
    <row r="868" ht="12.0" customHeight="1">
      <c r="M868" s="2"/>
    </row>
    <row r="869" ht="12.0" customHeight="1">
      <c r="M869" s="2"/>
    </row>
    <row r="870" ht="12.0" customHeight="1">
      <c r="M870" s="2"/>
    </row>
    <row r="871" ht="12.0" customHeight="1">
      <c r="M871" s="2"/>
    </row>
    <row r="872" ht="12.0" customHeight="1">
      <c r="M872" s="2"/>
    </row>
    <row r="873" ht="12.0" customHeight="1">
      <c r="M873" s="2"/>
    </row>
    <row r="874" ht="12.0" customHeight="1">
      <c r="M874" s="2"/>
    </row>
    <row r="875" ht="12.0" customHeight="1">
      <c r="M875" s="2"/>
    </row>
    <row r="876" ht="12.0" customHeight="1">
      <c r="M876" s="2"/>
    </row>
    <row r="877" ht="12.0" customHeight="1">
      <c r="M877" s="2"/>
    </row>
    <row r="878" ht="12.0" customHeight="1">
      <c r="M878" s="2"/>
    </row>
    <row r="879" ht="12.0" customHeight="1">
      <c r="M879" s="2"/>
    </row>
    <row r="880" ht="12.0" customHeight="1">
      <c r="M880" s="2"/>
    </row>
    <row r="881" ht="12.0" customHeight="1">
      <c r="M881" s="2"/>
    </row>
    <row r="882" ht="12.0" customHeight="1">
      <c r="M882" s="2"/>
    </row>
    <row r="883" ht="12.0" customHeight="1">
      <c r="M883" s="2"/>
    </row>
    <row r="884" ht="12.0" customHeight="1">
      <c r="M884" s="2"/>
    </row>
    <row r="885" ht="12.0" customHeight="1">
      <c r="M885" s="2"/>
    </row>
    <row r="886" ht="12.0" customHeight="1">
      <c r="M886" s="2"/>
    </row>
    <row r="887" ht="12.0" customHeight="1">
      <c r="M887" s="2"/>
    </row>
    <row r="888" ht="12.0" customHeight="1">
      <c r="M888" s="2"/>
    </row>
    <row r="889" ht="12.0" customHeight="1">
      <c r="M889" s="2"/>
    </row>
    <row r="890" ht="12.0" customHeight="1">
      <c r="M890" s="2"/>
    </row>
    <row r="891" ht="12.0" customHeight="1">
      <c r="M891" s="2"/>
    </row>
    <row r="892" ht="12.0" customHeight="1">
      <c r="M892" s="2"/>
    </row>
    <row r="893" ht="12.0" customHeight="1">
      <c r="M893" s="2"/>
    </row>
    <row r="894" ht="12.0" customHeight="1">
      <c r="M894" s="2"/>
    </row>
    <row r="895" ht="12.0" customHeight="1">
      <c r="M895" s="2"/>
    </row>
    <row r="896" ht="12.0" customHeight="1">
      <c r="M896" s="2"/>
    </row>
    <row r="897" ht="12.0" customHeight="1">
      <c r="M897" s="2"/>
    </row>
    <row r="898" ht="12.0" customHeight="1">
      <c r="M898" s="2"/>
    </row>
    <row r="899" ht="12.0" customHeight="1">
      <c r="M899" s="2"/>
    </row>
    <row r="900" ht="12.0" customHeight="1">
      <c r="M900" s="2"/>
    </row>
    <row r="901" ht="12.0" customHeight="1">
      <c r="M901" s="2"/>
    </row>
    <row r="902" ht="12.0" customHeight="1">
      <c r="M902" s="2"/>
    </row>
    <row r="903" ht="12.0" customHeight="1">
      <c r="M903" s="2"/>
    </row>
    <row r="904" ht="12.0" customHeight="1">
      <c r="M904" s="2"/>
    </row>
    <row r="905" ht="12.0" customHeight="1">
      <c r="M905" s="2"/>
    </row>
    <row r="906" ht="12.0" customHeight="1">
      <c r="M906" s="2"/>
    </row>
    <row r="907" ht="12.0" customHeight="1">
      <c r="M907" s="2"/>
    </row>
    <row r="908" ht="12.0" customHeight="1">
      <c r="M908" s="2"/>
    </row>
    <row r="909" ht="12.0" customHeight="1">
      <c r="M909" s="2"/>
    </row>
    <row r="910" ht="12.0" customHeight="1">
      <c r="M910" s="2"/>
    </row>
    <row r="911" ht="12.0" customHeight="1">
      <c r="M911" s="2"/>
    </row>
    <row r="912" ht="12.0" customHeight="1">
      <c r="M912" s="2"/>
    </row>
    <row r="913" ht="12.0" customHeight="1">
      <c r="M913" s="2"/>
    </row>
    <row r="914" ht="12.0" customHeight="1">
      <c r="M914" s="2"/>
    </row>
    <row r="915" ht="12.0" customHeight="1">
      <c r="M915" s="2"/>
    </row>
    <row r="916" ht="12.0" customHeight="1">
      <c r="M916" s="2"/>
    </row>
    <row r="917" ht="12.0" customHeight="1">
      <c r="M917" s="2"/>
    </row>
    <row r="918" ht="12.0" customHeight="1">
      <c r="M918" s="2"/>
    </row>
    <row r="919" ht="12.0" customHeight="1">
      <c r="M919" s="2"/>
    </row>
    <row r="920" ht="12.0" customHeight="1">
      <c r="M920" s="2"/>
    </row>
    <row r="921" ht="12.0" customHeight="1">
      <c r="M921" s="2"/>
    </row>
    <row r="922" ht="12.0" customHeight="1">
      <c r="M922" s="2"/>
    </row>
    <row r="923" ht="12.0" customHeight="1">
      <c r="M923" s="2"/>
    </row>
    <row r="924" ht="12.0" customHeight="1">
      <c r="M924" s="2"/>
    </row>
    <row r="925" ht="12.0" customHeight="1">
      <c r="M925" s="2"/>
    </row>
    <row r="926" ht="12.0" customHeight="1">
      <c r="M926" s="2"/>
    </row>
    <row r="927" ht="12.0" customHeight="1">
      <c r="M927" s="2"/>
    </row>
    <row r="928" ht="12.0" customHeight="1">
      <c r="M928" s="2"/>
    </row>
    <row r="929" ht="12.0" customHeight="1">
      <c r="M929" s="2"/>
    </row>
    <row r="930" ht="12.0" customHeight="1">
      <c r="M930" s="2"/>
    </row>
    <row r="931" ht="12.0" customHeight="1">
      <c r="M931" s="2"/>
    </row>
    <row r="932" ht="12.0" customHeight="1">
      <c r="M932" s="2"/>
    </row>
    <row r="933" ht="12.0" customHeight="1">
      <c r="M933" s="2"/>
    </row>
    <row r="934" ht="12.0" customHeight="1">
      <c r="M934" s="2"/>
    </row>
    <row r="935" ht="12.0" customHeight="1">
      <c r="M935" s="2"/>
    </row>
    <row r="936" ht="12.0" customHeight="1">
      <c r="M936" s="2"/>
    </row>
    <row r="937" ht="12.0" customHeight="1">
      <c r="M937" s="2"/>
    </row>
    <row r="938" ht="12.0" customHeight="1">
      <c r="M938" s="2"/>
    </row>
    <row r="939" ht="12.0" customHeight="1">
      <c r="M939" s="2"/>
    </row>
    <row r="940" ht="12.0" customHeight="1">
      <c r="M940" s="2"/>
    </row>
    <row r="941" ht="12.0" customHeight="1">
      <c r="M941" s="2"/>
    </row>
    <row r="942" ht="12.0" customHeight="1">
      <c r="M942" s="2"/>
    </row>
    <row r="943" ht="12.0" customHeight="1">
      <c r="M943" s="2"/>
    </row>
    <row r="944" ht="12.0" customHeight="1">
      <c r="M944" s="2"/>
    </row>
    <row r="945" ht="12.0" customHeight="1">
      <c r="M945" s="2"/>
    </row>
    <row r="946" ht="12.0" customHeight="1">
      <c r="M946" s="2"/>
    </row>
    <row r="947" ht="12.0" customHeight="1">
      <c r="M947" s="2"/>
    </row>
    <row r="948" ht="12.0" customHeight="1">
      <c r="M948" s="2"/>
    </row>
    <row r="949" ht="12.0" customHeight="1">
      <c r="M949" s="2"/>
    </row>
    <row r="950" ht="12.0" customHeight="1">
      <c r="M950" s="2"/>
    </row>
    <row r="951" ht="12.0" customHeight="1">
      <c r="M951" s="2"/>
    </row>
    <row r="952" ht="12.0" customHeight="1">
      <c r="M952" s="2"/>
    </row>
    <row r="953" ht="12.0" customHeight="1">
      <c r="M953" s="2"/>
    </row>
    <row r="954" ht="12.0" customHeight="1">
      <c r="M954" s="2"/>
    </row>
    <row r="955" ht="12.0" customHeight="1">
      <c r="M955" s="2"/>
    </row>
    <row r="956" ht="12.0" customHeight="1">
      <c r="M956" s="2"/>
    </row>
    <row r="957" ht="12.0" customHeight="1">
      <c r="M957" s="2"/>
    </row>
    <row r="958" ht="12.0" customHeight="1">
      <c r="M958" s="2"/>
    </row>
    <row r="959" ht="12.0" customHeight="1">
      <c r="M959" s="2"/>
    </row>
    <row r="960" ht="12.0" customHeight="1">
      <c r="M960" s="2"/>
    </row>
    <row r="961" ht="12.0" customHeight="1">
      <c r="M961" s="2"/>
    </row>
    <row r="962" ht="12.0" customHeight="1">
      <c r="M962" s="2"/>
    </row>
    <row r="963" ht="12.0" customHeight="1">
      <c r="M963" s="2"/>
    </row>
    <row r="964" ht="12.0" customHeight="1">
      <c r="M964" s="2"/>
    </row>
    <row r="965" ht="12.0" customHeight="1">
      <c r="M965" s="2"/>
    </row>
    <row r="966" ht="12.0" customHeight="1">
      <c r="M966" s="2"/>
    </row>
    <row r="967" ht="12.0" customHeight="1">
      <c r="M967" s="2"/>
    </row>
    <row r="968" ht="12.0" customHeight="1">
      <c r="M968" s="2"/>
    </row>
    <row r="969" ht="12.0" customHeight="1">
      <c r="M969" s="2"/>
    </row>
    <row r="970" ht="12.0" customHeight="1">
      <c r="M970" s="2"/>
    </row>
    <row r="971" ht="12.0" customHeight="1">
      <c r="M971" s="2"/>
    </row>
    <row r="972" ht="12.0" customHeight="1">
      <c r="M972" s="2"/>
    </row>
    <row r="973" ht="12.0" customHeight="1">
      <c r="M973" s="2"/>
    </row>
    <row r="974" ht="12.0" customHeight="1">
      <c r="M974" s="2"/>
    </row>
    <row r="975" ht="12.0" customHeight="1">
      <c r="M975" s="2"/>
    </row>
    <row r="976" ht="12.0" customHeight="1">
      <c r="M976" s="2"/>
    </row>
    <row r="977" ht="12.0" customHeight="1">
      <c r="M977" s="2"/>
    </row>
    <row r="978" ht="12.0" customHeight="1">
      <c r="M978" s="2"/>
    </row>
    <row r="979" ht="12.0" customHeight="1">
      <c r="M979" s="2"/>
    </row>
    <row r="980" ht="12.0" customHeight="1">
      <c r="M980" s="2"/>
    </row>
    <row r="981" ht="12.0" customHeight="1">
      <c r="M981" s="2"/>
    </row>
    <row r="982" ht="12.0" customHeight="1">
      <c r="M982" s="2"/>
    </row>
    <row r="983" ht="12.0" customHeight="1">
      <c r="M983" s="2"/>
    </row>
    <row r="984" ht="12.0" customHeight="1">
      <c r="M984" s="2"/>
    </row>
    <row r="985" ht="12.0" customHeight="1">
      <c r="M985" s="2"/>
    </row>
    <row r="986" ht="12.0" customHeight="1">
      <c r="M986" s="2"/>
    </row>
    <row r="987" ht="12.0" customHeight="1">
      <c r="M987" s="2"/>
    </row>
    <row r="988" ht="12.0" customHeight="1">
      <c r="M988" s="2"/>
    </row>
    <row r="989" ht="12.0" customHeight="1">
      <c r="M989" s="2"/>
    </row>
    <row r="990" ht="12.0" customHeight="1">
      <c r="M990" s="2"/>
    </row>
    <row r="991" ht="12.0" customHeight="1">
      <c r="M991" s="2"/>
    </row>
    <row r="992" ht="12.0" customHeight="1">
      <c r="M992" s="2"/>
    </row>
    <row r="993" ht="12.0" customHeight="1">
      <c r="M993" s="2"/>
    </row>
    <row r="994" ht="12.0" customHeight="1">
      <c r="M994" s="2"/>
    </row>
    <row r="995" ht="12.0" customHeight="1">
      <c r="M995" s="2"/>
    </row>
    <row r="996" ht="12.0" customHeight="1">
      <c r="M996" s="2"/>
    </row>
    <row r="997" ht="12.0" customHeight="1">
      <c r="M997" s="2"/>
    </row>
    <row r="998" ht="12.0" customHeight="1">
      <c r="M998" s="2"/>
    </row>
    <row r="999" ht="12.0" customHeight="1">
      <c r="M999" s="2"/>
    </row>
    <row r="1000" ht="12.0" customHeight="1">
      <c r="M1000" s="2"/>
    </row>
  </sheetData>
  <mergeCells count="2">
    <mergeCell ref="D68:V68"/>
    <mergeCell ref="D75:Y75"/>
  </mergeCell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12" si="1">H22</f>
        <v>0.25</v>
      </c>
      <c r="C2" s="1">
        <f t="shared" ref="C2:C12" si="2">(1/3)+(1/4)</f>
        <v>0.5833333333</v>
      </c>
      <c r="D2" s="1" t="str">
        <f t="shared" ref="D2:D12" si="3">I22</f>
        <v/>
      </c>
      <c r="O2" s="1">
        <v>3.0</v>
      </c>
      <c r="X2" s="1">
        <v>1.0</v>
      </c>
      <c r="Z2" s="1">
        <v>1.0</v>
      </c>
      <c r="AA2" s="1">
        <v>1.0</v>
      </c>
    </row>
    <row r="3" ht="12.0" customHeight="1">
      <c r="A3" s="5" t="s">
        <v>132</v>
      </c>
      <c r="B3" s="1">
        <f t="shared" si="1"/>
        <v>0.25</v>
      </c>
      <c r="C3" s="1">
        <f t="shared" si="2"/>
        <v>0.5833333333</v>
      </c>
      <c r="D3" s="1">
        <f t="shared" si="3"/>
        <v>1</v>
      </c>
      <c r="O3" s="1">
        <v>3.0</v>
      </c>
      <c r="X3" s="1">
        <v>1.0</v>
      </c>
      <c r="Z3" s="1">
        <v>1.0</v>
      </c>
      <c r="AA3" s="1">
        <v>1.0</v>
      </c>
    </row>
    <row r="4" ht="12.0" customHeight="1">
      <c r="A4" s="5" t="s">
        <v>133</v>
      </c>
      <c r="B4" s="1">
        <f t="shared" si="1"/>
        <v>0</v>
      </c>
      <c r="C4" s="1">
        <f t="shared" si="2"/>
        <v>0.5833333333</v>
      </c>
      <c r="D4" s="1">
        <f t="shared" si="3"/>
        <v>2</v>
      </c>
      <c r="O4" s="1">
        <v>3.0</v>
      </c>
      <c r="X4" s="1">
        <v>1.0</v>
      </c>
      <c r="Z4" s="1">
        <v>1.0</v>
      </c>
    </row>
    <row r="5" ht="12.0" customHeight="1">
      <c r="A5" s="5" t="s">
        <v>134</v>
      </c>
      <c r="B5" s="1">
        <f t="shared" si="1"/>
        <v>0.25</v>
      </c>
      <c r="C5" s="1">
        <f t="shared" si="2"/>
        <v>0.5833333333</v>
      </c>
      <c r="D5" s="1" t="str">
        <f t="shared" si="3"/>
        <v/>
      </c>
      <c r="O5" s="1">
        <v>3.0</v>
      </c>
      <c r="X5" s="1">
        <v>1.0</v>
      </c>
      <c r="Z5" s="1">
        <v>1.0</v>
      </c>
      <c r="AA5" s="1">
        <v>1.0</v>
      </c>
    </row>
    <row r="6" ht="12.0" customHeight="1">
      <c r="A6" s="5" t="s">
        <v>135</v>
      </c>
      <c r="B6" s="1">
        <f t="shared" si="1"/>
        <v>0.25</v>
      </c>
      <c r="C6" s="1">
        <f t="shared" si="2"/>
        <v>0.5833333333</v>
      </c>
      <c r="D6" s="1" t="str">
        <f t="shared" si="3"/>
        <v/>
      </c>
      <c r="O6" s="1">
        <v>3.0</v>
      </c>
      <c r="X6" s="1">
        <v>1.0</v>
      </c>
      <c r="Z6" s="1">
        <v>1.0</v>
      </c>
      <c r="AA6" s="1">
        <v>1.0</v>
      </c>
    </row>
    <row r="7" ht="12.0" customHeight="1">
      <c r="A7" s="4" t="s">
        <v>136</v>
      </c>
      <c r="B7" s="1">
        <f t="shared" si="1"/>
        <v>0</v>
      </c>
      <c r="C7" s="1">
        <f t="shared" si="2"/>
        <v>0.5833333333</v>
      </c>
      <c r="D7" s="1">
        <f t="shared" si="3"/>
        <v>2</v>
      </c>
      <c r="F7" s="1">
        <v>1.0</v>
      </c>
      <c r="H7" s="1">
        <v>6.0</v>
      </c>
      <c r="I7" s="1">
        <v>1.0</v>
      </c>
      <c r="J7" s="1">
        <v>1.0</v>
      </c>
      <c r="O7" s="1">
        <v>3.0</v>
      </c>
      <c r="X7" s="1">
        <v>1.0</v>
      </c>
      <c r="Z7" s="1">
        <v>1.0</v>
      </c>
    </row>
    <row r="8" ht="12.0" customHeight="1">
      <c r="A8" s="4" t="s">
        <v>137</v>
      </c>
      <c r="B8" s="1">
        <f t="shared" si="1"/>
        <v>0.3333333333</v>
      </c>
      <c r="C8" s="1">
        <f t="shared" si="2"/>
        <v>0.5833333333</v>
      </c>
      <c r="D8" s="1">
        <f t="shared" si="3"/>
        <v>1</v>
      </c>
      <c r="F8" s="1">
        <v>0.0</v>
      </c>
      <c r="H8" s="1">
        <v>6.0</v>
      </c>
      <c r="I8" s="1">
        <v>1.0</v>
      </c>
      <c r="J8" s="1">
        <v>1.0</v>
      </c>
      <c r="O8" s="1">
        <v>3.0</v>
      </c>
      <c r="X8" s="1">
        <v>1.0</v>
      </c>
      <c r="Y8" s="1">
        <v>1.0</v>
      </c>
      <c r="Z8" s="1">
        <v>1.0</v>
      </c>
    </row>
    <row r="9" ht="12.0" customHeight="1">
      <c r="A9" s="4" t="s">
        <v>138</v>
      </c>
      <c r="B9" s="1">
        <f t="shared" si="1"/>
        <v>0.3333333333</v>
      </c>
      <c r="C9" s="1">
        <f t="shared" si="2"/>
        <v>0.5833333333</v>
      </c>
      <c r="D9" s="1" t="str">
        <f t="shared" si="3"/>
        <v/>
      </c>
      <c r="F9" s="1">
        <v>1.0</v>
      </c>
      <c r="G9" s="1">
        <v>2.0</v>
      </c>
      <c r="H9" s="1">
        <v>6.0</v>
      </c>
      <c r="I9" s="1">
        <v>1.0</v>
      </c>
      <c r="O9" s="1">
        <v>3.0</v>
      </c>
      <c r="X9" s="1">
        <v>1.0</v>
      </c>
      <c r="Y9" s="1">
        <v>1.0</v>
      </c>
      <c r="Z9" s="1">
        <v>1.0</v>
      </c>
    </row>
    <row r="10" ht="12.0" customHeight="1">
      <c r="A10" s="25" t="s">
        <v>139</v>
      </c>
      <c r="B10" s="1">
        <f t="shared" si="1"/>
        <v>0</v>
      </c>
      <c r="C10" s="1">
        <f t="shared" si="2"/>
        <v>0.5833333333</v>
      </c>
      <c r="D10" s="1">
        <f t="shared" si="3"/>
        <v>1</v>
      </c>
      <c r="F10" s="1">
        <v>1.0</v>
      </c>
      <c r="H10" s="1">
        <v>6.0</v>
      </c>
      <c r="I10" s="1">
        <v>1.0</v>
      </c>
      <c r="J10" s="1">
        <v>1.0</v>
      </c>
      <c r="O10" s="1">
        <v>3.0</v>
      </c>
      <c r="X10" s="1">
        <v>1.0</v>
      </c>
      <c r="Z10" s="1">
        <v>1.0</v>
      </c>
    </row>
    <row r="11" ht="12.0" customHeight="1">
      <c r="A11" s="4" t="s">
        <v>140</v>
      </c>
      <c r="B11" s="1">
        <f t="shared" si="1"/>
        <v>0.3333333333</v>
      </c>
      <c r="C11" s="1">
        <f t="shared" si="2"/>
        <v>0.5833333333</v>
      </c>
      <c r="D11" s="1" t="str">
        <f t="shared" si="3"/>
        <v/>
      </c>
      <c r="F11" s="1">
        <v>1.0</v>
      </c>
      <c r="H11" s="1">
        <v>6.0</v>
      </c>
      <c r="I11" s="1">
        <v>1.0</v>
      </c>
      <c r="J11" s="1">
        <v>1.0</v>
      </c>
      <c r="O11" s="1">
        <v>3.0</v>
      </c>
      <c r="X11" s="1">
        <v>1.0</v>
      </c>
      <c r="Y11" s="1">
        <v>1.0</v>
      </c>
      <c r="Z11" s="1">
        <v>1.0</v>
      </c>
    </row>
    <row r="12" ht="12.0" customHeight="1">
      <c r="A12" s="4" t="s">
        <v>141</v>
      </c>
      <c r="B12" s="1">
        <f t="shared" si="1"/>
        <v>0</v>
      </c>
      <c r="C12" s="1">
        <f t="shared" si="2"/>
        <v>0.5833333333</v>
      </c>
      <c r="D12" s="1">
        <f t="shared" si="3"/>
        <v>1</v>
      </c>
      <c r="F12" s="1">
        <v>0.0</v>
      </c>
      <c r="G12" s="1">
        <v>4.0</v>
      </c>
      <c r="H12" s="1">
        <v>6.0</v>
      </c>
      <c r="I12" s="1">
        <v>1.0</v>
      </c>
      <c r="O12" s="1">
        <v>3.0</v>
      </c>
      <c r="X12" s="1">
        <v>1.0</v>
      </c>
      <c r="Z12" s="1">
        <v>1.0</v>
      </c>
    </row>
    <row r="13" ht="12.0" customHeight="1">
      <c r="A13" s="19" t="s">
        <v>142</v>
      </c>
    </row>
    <row r="14" ht="12.0" customHeight="1">
      <c r="A14" s="19" t="s">
        <v>143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F18" s="1" t="s">
        <v>174</v>
      </c>
    </row>
    <row r="19" ht="12.0" customHeight="1"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0" customHeight="1">
      <c r="B20" s="1" t="s">
        <v>157</v>
      </c>
      <c r="E20" s="1" t="s">
        <v>158</v>
      </c>
      <c r="O20" s="2"/>
      <c r="P20" s="2" t="s">
        <v>175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4" t="s">
        <v>138</v>
      </c>
      <c r="Q21" s="24" t="s">
        <v>141</v>
      </c>
    </row>
    <row r="22" ht="12.0" customHeight="1">
      <c r="A22" s="5" t="s">
        <v>131</v>
      </c>
      <c r="B22" s="1">
        <v>0.0</v>
      </c>
      <c r="C22" s="1">
        <v>3.0</v>
      </c>
      <c r="D22" s="1">
        <f t="shared" ref="D22:D32" si="4">B22/C22</f>
        <v>0</v>
      </c>
      <c r="E22" s="1">
        <v>1.0</v>
      </c>
      <c r="F22" s="1">
        <v>4.0</v>
      </c>
      <c r="G22" s="1">
        <f t="shared" ref="G22:G32" si="5">E22/F22</f>
        <v>0.25</v>
      </c>
      <c r="H22" s="1">
        <f t="shared" ref="H22:H32" si="6">D22+G22</f>
        <v>0.25</v>
      </c>
      <c r="O22" s="21" t="s">
        <v>131</v>
      </c>
      <c r="P22" s="22"/>
      <c r="Q22" s="22"/>
    </row>
    <row r="23" ht="12.0" customHeight="1">
      <c r="A23" s="5" t="s">
        <v>132</v>
      </c>
      <c r="B23" s="26"/>
      <c r="C23" s="2">
        <v>3.0</v>
      </c>
      <c r="D23" s="1">
        <f t="shared" si="4"/>
        <v>0</v>
      </c>
      <c r="E23" s="1">
        <v>1.0</v>
      </c>
      <c r="F23" s="1">
        <v>4.0</v>
      </c>
      <c r="G23" s="1">
        <f t="shared" si="5"/>
        <v>0.25</v>
      </c>
      <c r="H23" s="1">
        <f t="shared" si="6"/>
        <v>0.25</v>
      </c>
      <c r="I23" s="1">
        <v>1.0</v>
      </c>
      <c r="O23" s="21" t="s">
        <v>132</v>
      </c>
      <c r="P23" s="22"/>
      <c r="Q23" s="22"/>
    </row>
    <row r="24" ht="12.0" customHeight="1">
      <c r="A24" s="5" t="s">
        <v>133</v>
      </c>
      <c r="B24" s="26"/>
      <c r="C24" s="2">
        <v>3.0</v>
      </c>
      <c r="D24" s="1">
        <f t="shared" si="4"/>
        <v>0</v>
      </c>
      <c r="E24" s="26"/>
      <c r="F24" s="1">
        <v>4.0</v>
      </c>
      <c r="G24" s="1">
        <f t="shared" si="5"/>
        <v>0</v>
      </c>
      <c r="H24" s="1">
        <f t="shared" si="6"/>
        <v>0</v>
      </c>
      <c r="I24" s="1">
        <v>2.0</v>
      </c>
      <c r="O24" s="21" t="s">
        <v>133</v>
      </c>
      <c r="P24" s="22"/>
      <c r="Q24" s="22"/>
    </row>
    <row r="25" ht="12.0" customHeight="1">
      <c r="A25" s="5" t="s">
        <v>134</v>
      </c>
      <c r="B25" s="1">
        <v>0.0</v>
      </c>
      <c r="C25" s="1">
        <v>3.0</v>
      </c>
      <c r="D25" s="1">
        <f t="shared" si="4"/>
        <v>0</v>
      </c>
      <c r="E25" s="1">
        <v>1.0</v>
      </c>
      <c r="F25" s="1">
        <v>4.0</v>
      </c>
      <c r="G25" s="1">
        <f t="shared" si="5"/>
        <v>0.25</v>
      </c>
      <c r="H25" s="1">
        <f t="shared" si="6"/>
        <v>0.25</v>
      </c>
      <c r="O25" s="21" t="s">
        <v>134</v>
      </c>
      <c r="P25" s="22"/>
      <c r="Q25" s="22"/>
    </row>
    <row r="26" ht="12.0" customHeight="1">
      <c r="A26" s="5" t="s">
        <v>135</v>
      </c>
      <c r="B26" s="1">
        <v>0.0</v>
      </c>
      <c r="C26" s="1">
        <v>3.0</v>
      </c>
      <c r="D26" s="1">
        <f t="shared" si="4"/>
        <v>0</v>
      </c>
      <c r="E26" s="1">
        <v>1.0</v>
      </c>
      <c r="F26" s="1">
        <v>4.0</v>
      </c>
      <c r="G26" s="1">
        <f t="shared" si="5"/>
        <v>0.25</v>
      </c>
      <c r="H26" s="1">
        <f t="shared" si="6"/>
        <v>0.25</v>
      </c>
      <c r="O26" s="21" t="s">
        <v>135</v>
      </c>
      <c r="P26" s="22"/>
      <c r="Q26" s="22"/>
    </row>
    <row r="27" ht="12.0" customHeight="1">
      <c r="A27" s="4" t="s">
        <v>136</v>
      </c>
      <c r="B27" s="26"/>
      <c r="C27" s="1">
        <v>3.0</v>
      </c>
      <c r="D27" s="1">
        <f t="shared" si="4"/>
        <v>0</v>
      </c>
      <c r="E27" s="26"/>
      <c r="F27" s="1">
        <v>4.0</v>
      </c>
      <c r="G27" s="1">
        <f t="shared" si="5"/>
        <v>0</v>
      </c>
      <c r="H27" s="1">
        <f t="shared" si="6"/>
        <v>0</v>
      </c>
      <c r="I27" s="1">
        <v>2.0</v>
      </c>
      <c r="O27" s="24" t="s">
        <v>136</v>
      </c>
      <c r="P27" s="22"/>
      <c r="Q27" s="22">
        <v>1.0</v>
      </c>
    </row>
    <row r="28" ht="12.0" customHeight="1">
      <c r="A28" s="4" t="s">
        <v>137</v>
      </c>
      <c r="B28" s="1">
        <v>1.0</v>
      </c>
      <c r="C28" s="1">
        <v>3.0</v>
      </c>
      <c r="D28" s="1">
        <f t="shared" si="4"/>
        <v>0.3333333333</v>
      </c>
      <c r="E28" s="26"/>
      <c r="F28" s="1">
        <v>4.0</v>
      </c>
      <c r="G28" s="1">
        <f t="shared" si="5"/>
        <v>0</v>
      </c>
      <c r="H28" s="1">
        <f t="shared" si="6"/>
        <v>0.3333333333</v>
      </c>
      <c r="I28" s="1">
        <v>1.0</v>
      </c>
      <c r="O28" s="24" t="s">
        <v>137</v>
      </c>
      <c r="P28" s="22">
        <v>1.0</v>
      </c>
      <c r="Q28" s="22"/>
    </row>
    <row r="29" ht="12.0" customHeight="1">
      <c r="A29" s="4" t="s">
        <v>138</v>
      </c>
      <c r="B29" s="1">
        <v>1.0</v>
      </c>
      <c r="C29" s="1">
        <v>3.0</v>
      </c>
      <c r="D29" s="1">
        <f t="shared" si="4"/>
        <v>0.3333333333</v>
      </c>
      <c r="E29" s="1">
        <v>0.0</v>
      </c>
      <c r="F29" s="1">
        <v>4.0</v>
      </c>
      <c r="G29" s="1">
        <f t="shared" si="5"/>
        <v>0</v>
      </c>
      <c r="H29" s="1">
        <f t="shared" si="6"/>
        <v>0.3333333333</v>
      </c>
      <c r="O29" s="24" t="s">
        <v>138</v>
      </c>
      <c r="P29" s="22"/>
      <c r="Q29" s="22">
        <v>1.0</v>
      </c>
    </row>
    <row r="30" ht="12.0" customHeight="1">
      <c r="A30" s="25" t="s">
        <v>139</v>
      </c>
      <c r="B30" s="26"/>
      <c r="C30" s="1">
        <v>3.0</v>
      </c>
      <c r="D30" s="1">
        <f t="shared" si="4"/>
        <v>0</v>
      </c>
      <c r="E30" s="1">
        <v>0.0</v>
      </c>
      <c r="F30" s="1">
        <v>4.0</v>
      </c>
      <c r="G30" s="1">
        <f t="shared" si="5"/>
        <v>0</v>
      </c>
      <c r="H30" s="1">
        <f t="shared" si="6"/>
        <v>0</v>
      </c>
      <c r="I30" s="1">
        <v>1.0</v>
      </c>
      <c r="O30" s="24" t="s">
        <v>139</v>
      </c>
      <c r="P30" s="22"/>
      <c r="Q30" s="22">
        <v>1.0</v>
      </c>
    </row>
    <row r="31" ht="12.0" customHeight="1">
      <c r="A31" s="4" t="s">
        <v>140</v>
      </c>
      <c r="B31" s="1">
        <v>1.0</v>
      </c>
      <c r="C31" s="1">
        <v>3.0</v>
      </c>
      <c r="D31" s="1">
        <f t="shared" si="4"/>
        <v>0.3333333333</v>
      </c>
      <c r="E31" s="1">
        <v>0.0</v>
      </c>
      <c r="F31" s="1">
        <v>4.0</v>
      </c>
      <c r="G31" s="1">
        <f t="shared" si="5"/>
        <v>0</v>
      </c>
      <c r="H31" s="1">
        <f t="shared" si="6"/>
        <v>0.3333333333</v>
      </c>
      <c r="O31" s="24" t="s">
        <v>140</v>
      </c>
      <c r="P31" s="22"/>
      <c r="Q31" s="22">
        <v>1.0</v>
      </c>
    </row>
    <row r="32" ht="12.0" customHeight="1">
      <c r="A32" s="4" t="s">
        <v>141</v>
      </c>
      <c r="B32" s="26"/>
      <c r="C32" s="1">
        <v>3.0</v>
      </c>
      <c r="D32" s="1">
        <f t="shared" si="4"/>
        <v>0</v>
      </c>
      <c r="E32" s="1">
        <v>0.0</v>
      </c>
      <c r="F32" s="1">
        <v>4.0</v>
      </c>
      <c r="G32" s="1">
        <f t="shared" si="5"/>
        <v>0</v>
      </c>
      <c r="H32" s="1">
        <f t="shared" si="6"/>
        <v>0</v>
      </c>
      <c r="I32" s="1">
        <v>1.0</v>
      </c>
      <c r="O32" s="24" t="s">
        <v>141</v>
      </c>
      <c r="P32" s="22">
        <v>1.0</v>
      </c>
      <c r="Q32" s="22"/>
    </row>
    <row r="33" ht="12.0" customHeight="1">
      <c r="A33" s="19" t="s">
        <v>142</v>
      </c>
      <c r="O33" s="23" t="s">
        <v>142</v>
      </c>
      <c r="P33" s="23"/>
      <c r="Q33" s="23"/>
    </row>
    <row r="34" ht="12.0" customHeight="1">
      <c r="A34" s="19" t="s">
        <v>143</v>
      </c>
      <c r="O34" s="23" t="s">
        <v>143</v>
      </c>
      <c r="P34" s="23"/>
      <c r="Q34" s="23"/>
    </row>
    <row r="35" ht="12.0" customHeight="1">
      <c r="A35" s="19" t="s">
        <v>144</v>
      </c>
      <c r="O35" s="23" t="s">
        <v>144</v>
      </c>
      <c r="P35" s="23"/>
      <c r="Q35" s="23"/>
    </row>
    <row r="36" ht="12.0" customHeight="1">
      <c r="A36" s="19" t="s">
        <v>145</v>
      </c>
      <c r="O36" s="23" t="s">
        <v>145</v>
      </c>
      <c r="P36" s="23"/>
      <c r="Q36" s="23"/>
    </row>
    <row r="37" ht="12.0" customHeight="1">
      <c r="A37" s="19" t="s">
        <v>146</v>
      </c>
      <c r="O37" s="23" t="s">
        <v>146</v>
      </c>
      <c r="P37" s="23"/>
      <c r="Q37" s="23"/>
    </row>
    <row r="38" ht="12.0" customHeight="1">
      <c r="P38" s="1">
        <f t="shared" ref="P38:Q38" si="7">SUM(P22:P37)</f>
        <v>2</v>
      </c>
      <c r="Q38" s="1">
        <f t="shared" si="7"/>
        <v>4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13" si="1">H22</f>
        <v>0</v>
      </c>
      <c r="C2" s="1">
        <v>0.5</v>
      </c>
      <c r="D2" s="1" t="str">
        <f t="shared" ref="D2:D13" si="2">I22</f>
        <v/>
      </c>
      <c r="F2" s="1">
        <v>1.0</v>
      </c>
      <c r="H2" s="1">
        <v>6.0</v>
      </c>
      <c r="I2" s="1">
        <v>1.0</v>
      </c>
      <c r="J2" s="1">
        <v>1.0</v>
      </c>
      <c r="O2" s="1">
        <v>3.0</v>
      </c>
      <c r="X2" s="1">
        <v>1.0</v>
      </c>
      <c r="Z2" s="1">
        <v>1.0</v>
      </c>
    </row>
    <row r="3" ht="12.0" customHeight="1">
      <c r="A3" s="5" t="s">
        <v>132</v>
      </c>
      <c r="B3" s="1">
        <f t="shared" si="1"/>
        <v>0</v>
      </c>
      <c r="C3" s="1">
        <v>0.5</v>
      </c>
      <c r="D3" s="1">
        <f t="shared" si="2"/>
        <v>1</v>
      </c>
      <c r="F3" s="1">
        <v>1.0</v>
      </c>
      <c r="H3" s="1">
        <v>6.0</v>
      </c>
      <c r="I3" s="1">
        <v>1.0</v>
      </c>
      <c r="J3" s="1">
        <v>1.0</v>
      </c>
      <c r="O3" s="1">
        <v>3.0</v>
      </c>
      <c r="X3" s="1">
        <v>1.0</v>
      </c>
      <c r="Z3" s="1">
        <v>1.0</v>
      </c>
    </row>
    <row r="4" ht="12.0" customHeight="1">
      <c r="A4" s="5" t="s">
        <v>133</v>
      </c>
      <c r="B4" s="1">
        <f t="shared" si="1"/>
        <v>0</v>
      </c>
      <c r="C4" s="1">
        <v>0.5</v>
      </c>
      <c r="D4" s="1">
        <f t="shared" si="2"/>
        <v>1</v>
      </c>
      <c r="F4" s="1">
        <v>1.0</v>
      </c>
      <c r="G4" s="1">
        <v>1.0</v>
      </c>
      <c r="H4" s="1">
        <v>6.0</v>
      </c>
      <c r="I4" s="1">
        <v>1.0</v>
      </c>
      <c r="O4" s="1">
        <v>3.0</v>
      </c>
      <c r="X4" s="1">
        <v>1.0</v>
      </c>
      <c r="Z4" s="1">
        <v>1.0</v>
      </c>
    </row>
    <row r="5" ht="12.0" customHeight="1">
      <c r="A5" s="5" t="s">
        <v>134</v>
      </c>
      <c r="B5" s="1">
        <f t="shared" si="1"/>
        <v>0</v>
      </c>
      <c r="C5" s="1">
        <v>0.5</v>
      </c>
      <c r="D5" s="1" t="str">
        <f t="shared" si="2"/>
        <v/>
      </c>
      <c r="F5" s="1">
        <v>1.0</v>
      </c>
      <c r="G5" s="1">
        <v>1.0</v>
      </c>
      <c r="H5" s="1">
        <v>6.0</v>
      </c>
      <c r="I5" s="1">
        <v>1.0</v>
      </c>
      <c r="O5" s="1">
        <v>3.0</v>
      </c>
      <c r="X5" s="1">
        <v>1.0</v>
      </c>
      <c r="Z5" s="1">
        <v>1.0</v>
      </c>
    </row>
    <row r="6" ht="12.0" customHeight="1">
      <c r="A6" s="5" t="s">
        <v>135</v>
      </c>
      <c r="B6" s="1">
        <f t="shared" si="1"/>
        <v>0</v>
      </c>
      <c r="C6" s="1">
        <v>0.5</v>
      </c>
      <c r="D6" s="1" t="str">
        <f t="shared" si="2"/>
        <v/>
      </c>
      <c r="F6" s="1">
        <v>0.0</v>
      </c>
      <c r="H6" s="1">
        <v>6.0</v>
      </c>
      <c r="I6" s="1">
        <v>1.0</v>
      </c>
      <c r="J6" s="1">
        <v>1.0</v>
      </c>
      <c r="O6" s="1">
        <v>3.0</v>
      </c>
      <c r="X6" s="1">
        <v>1.0</v>
      </c>
      <c r="Z6" s="1">
        <v>1.0</v>
      </c>
    </row>
    <row r="7" ht="12.0" customHeight="1">
      <c r="A7" s="4" t="s">
        <v>136</v>
      </c>
      <c r="B7" s="1">
        <f t="shared" si="1"/>
        <v>0.1666666667</v>
      </c>
      <c r="C7" s="1">
        <v>0.5</v>
      </c>
      <c r="D7" s="1">
        <f t="shared" si="2"/>
        <v>1</v>
      </c>
      <c r="O7" s="1">
        <v>3.0</v>
      </c>
      <c r="X7" s="1">
        <v>1.0</v>
      </c>
      <c r="Z7" s="1">
        <v>1.0</v>
      </c>
      <c r="AA7" s="1">
        <v>1.0</v>
      </c>
    </row>
    <row r="8" ht="12.0" customHeight="1">
      <c r="A8" s="4" t="s">
        <v>137</v>
      </c>
      <c r="B8" s="1">
        <f t="shared" si="1"/>
        <v>0.1666666667</v>
      </c>
      <c r="C8" s="1">
        <v>0.5</v>
      </c>
      <c r="D8" s="1">
        <f t="shared" si="2"/>
        <v>1</v>
      </c>
      <c r="O8" s="1">
        <v>3.0</v>
      </c>
      <c r="X8" s="1">
        <v>1.0</v>
      </c>
      <c r="Z8" s="1">
        <v>1.0</v>
      </c>
      <c r="AA8" s="1">
        <v>1.0</v>
      </c>
    </row>
    <row r="9" ht="12.0" customHeight="1">
      <c r="A9" s="4" t="s">
        <v>138</v>
      </c>
      <c r="B9" s="1">
        <f t="shared" si="1"/>
        <v>0.5</v>
      </c>
      <c r="C9" s="1">
        <v>0.5</v>
      </c>
      <c r="D9" s="1" t="str">
        <f t="shared" si="2"/>
        <v/>
      </c>
      <c r="O9" s="1">
        <v>3.0</v>
      </c>
      <c r="X9" s="1">
        <v>1.0</v>
      </c>
      <c r="Y9" s="1">
        <v>1.0</v>
      </c>
      <c r="Z9" s="1">
        <v>1.0</v>
      </c>
      <c r="AA9" s="1">
        <v>1.0</v>
      </c>
    </row>
    <row r="10" ht="12.0" customHeight="1">
      <c r="A10" s="25" t="s">
        <v>139</v>
      </c>
      <c r="B10" s="1">
        <f t="shared" si="1"/>
        <v>0.1666666667</v>
      </c>
      <c r="C10" s="1">
        <v>0.5</v>
      </c>
      <c r="D10" s="1">
        <f t="shared" si="2"/>
        <v>1</v>
      </c>
      <c r="O10" s="1">
        <v>3.0</v>
      </c>
      <c r="X10" s="1">
        <v>1.0</v>
      </c>
      <c r="Z10" s="1">
        <v>1.0</v>
      </c>
      <c r="AA10" s="1">
        <v>1.0</v>
      </c>
    </row>
    <row r="11" ht="12.0" customHeight="1">
      <c r="A11" s="4" t="s">
        <v>140</v>
      </c>
      <c r="B11" s="1">
        <f t="shared" si="1"/>
        <v>0.5</v>
      </c>
      <c r="C11" s="1">
        <v>0.5</v>
      </c>
      <c r="D11" s="1" t="str">
        <f t="shared" si="2"/>
        <v/>
      </c>
      <c r="O11" s="1">
        <v>3.0</v>
      </c>
      <c r="X11" s="1">
        <v>1.0</v>
      </c>
      <c r="Y11" s="1">
        <v>1.0</v>
      </c>
      <c r="Z11" s="1">
        <v>1.0</v>
      </c>
      <c r="AA11" s="1">
        <v>1.0</v>
      </c>
    </row>
    <row r="12" ht="12.0" customHeight="1">
      <c r="A12" s="4" t="s">
        <v>141</v>
      </c>
      <c r="B12" s="1">
        <f t="shared" si="1"/>
        <v>0.5</v>
      </c>
      <c r="C12" s="1">
        <v>0.5</v>
      </c>
      <c r="D12" s="1" t="str">
        <f t="shared" si="2"/>
        <v/>
      </c>
      <c r="O12" s="1">
        <v>3.0</v>
      </c>
      <c r="X12" s="1">
        <v>1.0</v>
      </c>
      <c r="Y12" s="1">
        <v>1.0</v>
      </c>
      <c r="Z12" s="1">
        <v>1.0</v>
      </c>
      <c r="AA12" s="1">
        <v>1.0</v>
      </c>
    </row>
    <row r="13" ht="12.0" customHeight="1">
      <c r="A13" s="5" t="s">
        <v>142</v>
      </c>
      <c r="B13" s="1">
        <f t="shared" si="1"/>
        <v>0</v>
      </c>
      <c r="C13" s="1">
        <v>0.5</v>
      </c>
      <c r="D13" s="1">
        <f t="shared" si="2"/>
        <v>1</v>
      </c>
      <c r="F13" s="1">
        <v>0.0</v>
      </c>
      <c r="G13" s="1">
        <v>4.0</v>
      </c>
      <c r="H13" s="1">
        <v>6.0</v>
      </c>
      <c r="I13" s="1">
        <v>1.0</v>
      </c>
      <c r="O13" s="1">
        <v>3.0</v>
      </c>
      <c r="X13" s="1">
        <v>1.0</v>
      </c>
      <c r="Z13" s="1">
        <v>1.0</v>
      </c>
    </row>
    <row r="14" ht="12.0" customHeight="1">
      <c r="A14" s="19" t="s">
        <v>143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F18" s="1" t="s">
        <v>176</v>
      </c>
    </row>
    <row r="19" ht="12.0" customHeight="1"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0" customHeight="1">
      <c r="B20" s="1" t="s">
        <v>157</v>
      </c>
      <c r="E20" s="1" t="s">
        <v>158</v>
      </c>
      <c r="O20" s="2"/>
      <c r="P20" s="2" t="s">
        <v>177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1" t="s">
        <v>133</v>
      </c>
      <c r="Q21" s="21" t="s">
        <v>134</v>
      </c>
      <c r="R21" s="21" t="s">
        <v>142</v>
      </c>
    </row>
    <row r="22" ht="12.0" customHeight="1">
      <c r="A22" s="5" t="s">
        <v>131</v>
      </c>
      <c r="B22" s="1">
        <v>0.0</v>
      </c>
      <c r="C22" s="1">
        <v>3.0</v>
      </c>
      <c r="D22" s="1">
        <f t="shared" ref="D22:D33" si="3">B22/C22</f>
        <v>0</v>
      </c>
      <c r="E22" s="1">
        <v>0.0</v>
      </c>
      <c r="F22" s="1">
        <v>6.0</v>
      </c>
      <c r="G22" s="1">
        <f t="shared" ref="G22:G33" si="4">E22/F22</f>
        <v>0</v>
      </c>
      <c r="H22" s="1">
        <f t="shared" ref="H22:H33" si="5">D22+G22</f>
        <v>0</v>
      </c>
      <c r="O22" s="21" t="s">
        <v>131</v>
      </c>
      <c r="P22" s="22"/>
      <c r="Q22" s="22"/>
      <c r="R22" s="22">
        <v>1.0</v>
      </c>
    </row>
    <row r="23" ht="12.0" customHeight="1">
      <c r="A23" s="5" t="s">
        <v>132</v>
      </c>
      <c r="B23" s="27"/>
      <c r="C23" s="2">
        <v>3.0</v>
      </c>
      <c r="D23" s="1">
        <f t="shared" si="3"/>
        <v>0</v>
      </c>
      <c r="E23" s="1">
        <v>0.0</v>
      </c>
      <c r="F23" s="1">
        <v>6.0</v>
      </c>
      <c r="G23" s="1">
        <f t="shared" si="4"/>
        <v>0</v>
      </c>
      <c r="H23" s="1">
        <f t="shared" si="5"/>
        <v>0</v>
      </c>
      <c r="I23" s="1">
        <v>1.0</v>
      </c>
      <c r="O23" s="21" t="s">
        <v>132</v>
      </c>
      <c r="P23" s="22"/>
      <c r="Q23" s="22"/>
      <c r="R23" s="22">
        <v>1.0</v>
      </c>
    </row>
    <row r="24" ht="12.0" customHeight="1">
      <c r="A24" s="5" t="s">
        <v>133</v>
      </c>
      <c r="B24" s="27"/>
      <c r="C24" s="2">
        <v>3.0</v>
      </c>
      <c r="D24" s="1">
        <f t="shared" si="3"/>
        <v>0</v>
      </c>
      <c r="E24" s="1">
        <v>0.0</v>
      </c>
      <c r="F24" s="1">
        <v>6.0</v>
      </c>
      <c r="G24" s="1">
        <f t="shared" si="4"/>
        <v>0</v>
      </c>
      <c r="H24" s="1">
        <f t="shared" si="5"/>
        <v>0</v>
      </c>
      <c r="I24" s="1">
        <v>1.0</v>
      </c>
      <c r="O24" s="21" t="s">
        <v>133</v>
      </c>
      <c r="P24" s="22"/>
      <c r="Q24" s="22"/>
      <c r="R24" s="22">
        <v>1.0</v>
      </c>
    </row>
    <row r="25" ht="12.0" customHeight="1">
      <c r="A25" s="5" t="s">
        <v>134</v>
      </c>
      <c r="B25" s="1">
        <v>0.0</v>
      </c>
      <c r="C25" s="1">
        <v>3.0</v>
      </c>
      <c r="D25" s="1">
        <f t="shared" si="3"/>
        <v>0</v>
      </c>
      <c r="E25" s="1">
        <v>0.0</v>
      </c>
      <c r="F25" s="1">
        <v>6.0</v>
      </c>
      <c r="G25" s="1">
        <f t="shared" si="4"/>
        <v>0</v>
      </c>
      <c r="H25" s="1">
        <f t="shared" si="5"/>
        <v>0</v>
      </c>
      <c r="O25" s="21" t="s">
        <v>134</v>
      </c>
      <c r="P25" s="22"/>
      <c r="Q25" s="22"/>
      <c r="R25" s="22">
        <v>1.0</v>
      </c>
    </row>
    <row r="26" ht="12.0" customHeight="1">
      <c r="A26" s="5" t="s">
        <v>135</v>
      </c>
      <c r="B26" s="1">
        <v>0.0</v>
      </c>
      <c r="C26" s="1">
        <v>3.0</v>
      </c>
      <c r="D26" s="1">
        <f t="shared" si="3"/>
        <v>0</v>
      </c>
      <c r="E26" s="1">
        <v>0.0</v>
      </c>
      <c r="F26" s="1">
        <v>6.0</v>
      </c>
      <c r="G26" s="1">
        <f t="shared" si="4"/>
        <v>0</v>
      </c>
      <c r="H26" s="1">
        <f t="shared" si="5"/>
        <v>0</v>
      </c>
      <c r="O26" s="21" t="s">
        <v>135</v>
      </c>
      <c r="P26" s="22">
        <v>1.0</v>
      </c>
      <c r="Q26" s="22"/>
      <c r="R26" s="22"/>
    </row>
    <row r="27" ht="12.0" customHeight="1">
      <c r="A27" s="4" t="s">
        <v>136</v>
      </c>
      <c r="B27" s="27"/>
      <c r="C27" s="1">
        <v>3.0</v>
      </c>
      <c r="D27" s="1">
        <f t="shared" si="3"/>
        <v>0</v>
      </c>
      <c r="E27" s="1">
        <v>1.0</v>
      </c>
      <c r="F27" s="1">
        <v>6.0</v>
      </c>
      <c r="G27" s="1">
        <f t="shared" si="4"/>
        <v>0.1666666667</v>
      </c>
      <c r="H27" s="1">
        <f t="shared" si="5"/>
        <v>0.1666666667</v>
      </c>
      <c r="I27" s="1">
        <v>1.0</v>
      </c>
      <c r="O27" s="24" t="s">
        <v>136</v>
      </c>
      <c r="P27" s="22"/>
      <c r="Q27" s="22"/>
      <c r="R27" s="22"/>
    </row>
    <row r="28" ht="12.0" customHeight="1">
      <c r="A28" s="4" t="s">
        <v>137</v>
      </c>
      <c r="B28" s="27"/>
      <c r="C28" s="1">
        <v>3.0</v>
      </c>
      <c r="D28" s="1">
        <f t="shared" si="3"/>
        <v>0</v>
      </c>
      <c r="E28" s="1">
        <v>1.0</v>
      </c>
      <c r="F28" s="1">
        <v>6.0</v>
      </c>
      <c r="G28" s="1">
        <f t="shared" si="4"/>
        <v>0.1666666667</v>
      </c>
      <c r="H28" s="1">
        <f t="shared" si="5"/>
        <v>0.1666666667</v>
      </c>
      <c r="I28" s="1">
        <v>1.0</v>
      </c>
      <c r="O28" s="24" t="s">
        <v>137</v>
      </c>
      <c r="P28" s="22"/>
      <c r="Q28" s="22"/>
      <c r="R28" s="22"/>
    </row>
    <row r="29" ht="12.0" customHeight="1">
      <c r="A29" s="4" t="s">
        <v>138</v>
      </c>
      <c r="B29" s="1">
        <v>1.0</v>
      </c>
      <c r="C29" s="1">
        <v>3.0</v>
      </c>
      <c r="D29" s="1">
        <f t="shared" si="3"/>
        <v>0.3333333333</v>
      </c>
      <c r="E29" s="1">
        <v>1.0</v>
      </c>
      <c r="F29" s="1">
        <v>6.0</v>
      </c>
      <c r="G29" s="1">
        <f t="shared" si="4"/>
        <v>0.1666666667</v>
      </c>
      <c r="H29" s="1">
        <f t="shared" si="5"/>
        <v>0.5</v>
      </c>
      <c r="O29" s="24" t="s">
        <v>138</v>
      </c>
      <c r="P29" s="22"/>
      <c r="Q29" s="22"/>
      <c r="R29" s="22"/>
    </row>
    <row r="30" ht="12.0" customHeight="1">
      <c r="A30" s="25" t="s">
        <v>139</v>
      </c>
      <c r="B30" s="27"/>
      <c r="C30" s="1">
        <v>3.0</v>
      </c>
      <c r="D30" s="1">
        <f t="shared" si="3"/>
        <v>0</v>
      </c>
      <c r="E30" s="1">
        <v>1.0</v>
      </c>
      <c r="F30" s="1">
        <v>6.0</v>
      </c>
      <c r="G30" s="1">
        <f t="shared" si="4"/>
        <v>0.1666666667</v>
      </c>
      <c r="H30" s="1">
        <f t="shared" si="5"/>
        <v>0.1666666667</v>
      </c>
      <c r="I30" s="1">
        <v>1.0</v>
      </c>
      <c r="O30" s="24" t="s">
        <v>139</v>
      </c>
      <c r="P30" s="22"/>
      <c r="Q30" s="22"/>
      <c r="R30" s="22"/>
    </row>
    <row r="31" ht="12.0" customHeight="1">
      <c r="A31" s="4" t="s">
        <v>140</v>
      </c>
      <c r="B31" s="1">
        <v>1.0</v>
      </c>
      <c r="C31" s="1">
        <v>3.0</v>
      </c>
      <c r="D31" s="1">
        <f t="shared" si="3"/>
        <v>0.3333333333</v>
      </c>
      <c r="E31" s="1">
        <v>1.0</v>
      </c>
      <c r="F31" s="1">
        <v>6.0</v>
      </c>
      <c r="G31" s="1">
        <f t="shared" si="4"/>
        <v>0.1666666667</v>
      </c>
      <c r="H31" s="1">
        <f t="shared" si="5"/>
        <v>0.5</v>
      </c>
      <c r="O31" s="24" t="s">
        <v>140</v>
      </c>
      <c r="P31" s="22"/>
      <c r="Q31" s="22"/>
      <c r="R31" s="22"/>
    </row>
    <row r="32" ht="12.0" customHeight="1">
      <c r="A32" s="4" t="s">
        <v>141</v>
      </c>
      <c r="B32" s="1">
        <v>1.0</v>
      </c>
      <c r="C32" s="1">
        <v>3.0</v>
      </c>
      <c r="D32" s="1">
        <f t="shared" si="3"/>
        <v>0.3333333333</v>
      </c>
      <c r="E32" s="1">
        <v>1.0</v>
      </c>
      <c r="F32" s="1">
        <v>6.0</v>
      </c>
      <c r="G32" s="1">
        <f t="shared" si="4"/>
        <v>0.1666666667</v>
      </c>
      <c r="H32" s="1">
        <f t="shared" si="5"/>
        <v>0.5</v>
      </c>
      <c r="O32" s="24" t="s">
        <v>141</v>
      </c>
      <c r="P32" s="22"/>
      <c r="Q32" s="22"/>
      <c r="R32" s="22"/>
    </row>
    <row r="33" ht="12.0" customHeight="1">
      <c r="A33" s="5" t="s">
        <v>142</v>
      </c>
      <c r="B33" s="27"/>
      <c r="C33" s="1">
        <v>3.0</v>
      </c>
      <c r="D33" s="1">
        <f t="shared" si="3"/>
        <v>0</v>
      </c>
      <c r="E33" s="1">
        <v>0.0</v>
      </c>
      <c r="F33" s="1">
        <v>6.0</v>
      </c>
      <c r="G33" s="1">
        <f t="shared" si="4"/>
        <v>0</v>
      </c>
      <c r="H33" s="1">
        <f t="shared" si="5"/>
        <v>0</v>
      </c>
      <c r="I33" s="1">
        <v>1.0</v>
      </c>
      <c r="O33" s="21" t="s">
        <v>142</v>
      </c>
      <c r="P33" s="22"/>
      <c r="Q33" s="22">
        <v>1.0</v>
      </c>
      <c r="R33" s="22"/>
    </row>
    <row r="34" ht="12.0" customHeight="1">
      <c r="A34" s="19" t="s">
        <v>143</v>
      </c>
      <c r="O34" s="23" t="s">
        <v>143</v>
      </c>
      <c r="P34" s="23"/>
      <c r="Q34" s="23"/>
      <c r="R34" s="23"/>
    </row>
    <row r="35" ht="12.0" customHeight="1">
      <c r="A35" s="19" t="s">
        <v>144</v>
      </c>
      <c r="O35" s="23" t="s">
        <v>144</v>
      </c>
      <c r="P35" s="23"/>
      <c r="Q35" s="23"/>
      <c r="R35" s="23"/>
    </row>
    <row r="36" ht="12.0" customHeight="1">
      <c r="A36" s="19" t="s">
        <v>145</v>
      </c>
      <c r="O36" s="23" t="s">
        <v>145</v>
      </c>
      <c r="P36" s="23"/>
      <c r="Q36" s="23"/>
      <c r="R36" s="23"/>
    </row>
    <row r="37" ht="12.0" customHeight="1">
      <c r="A37" s="19" t="s">
        <v>146</v>
      </c>
      <c r="O37" s="23" t="s">
        <v>146</v>
      </c>
      <c r="P37" s="23"/>
      <c r="Q37" s="23"/>
      <c r="R37" s="23"/>
    </row>
    <row r="38" ht="12.0" customHeight="1">
      <c r="P38" s="1">
        <f t="shared" ref="P38:R38" si="6">SUM(P22:P37)</f>
        <v>1</v>
      </c>
      <c r="Q38" s="1">
        <f t="shared" si="6"/>
        <v>1</v>
      </c>
      <c r="R38" s="1">
        <f t="shared" si="6"/>
        <v>4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14" si="1">H22</f>
        <v>0.3333333333</v>
      </c>
      <c r="C2" s="1">
        <f t="shared" ref="C2:C6" si="2">1/3</f>
        <v>0.3333333333</v>
      </c>
      <c r="D2" s="1" t="str">
        <f t="shared" ref="D2:D14" si="3">I22</f>
        <v/>
      </c>
      <c r="O2" s="1">
        <v>3.0</v>
      </c>
      <c r="X2" s="1">
        <v>1.0</v>
      </c>
      <c r="Y2" s="1">
        <v>1.0</v>
      </c>
      <c r="Z2" s="1">
        <v>1.0</v>
      </c>
      <c r="AA2" s="1">
        <v>1.0</v>
      </c>
    </row>
    <row r="3" ht="12.0" customHeight="1">
      <c r="A3" s="5" t="s">
        <v>132</v>
      </c>
      <c r="B3" s="1">
        <f t="shared" si="1"/>
        <v>0.3333333333</v>
      </c>
      <c r="C3" s="1">
        <f t="shared" si="2"/>
        <v>0.3333333333</v>
      </c>
      <c r="D3" s="1" t="str">
        <f t="shared" si="3"/>
        <v/>
      </c>
      <c r="O3" s="1">
        <v>3.0</v>
      </c>
      <c r="X3" s="1">
        <v>1.0</v>
      </c>
      <c r="Y3" s="1">
        <v>1.0</v>
      </c>
      <c r="Z3" s="1">
        <v>1.0</v>
      </c>
      <c r="AA3" s="1">
        <v>1.0</v>
      </c>
    </row>
    <row r="4" ht="12.0" customHeight="1">
      <c r="A4" s="5" t="s">
        <v>133</v>
      </c>
      <c r="B4" s="1">
        <f t="shared" si="1"/>
        <v>0.3333333333</v>
      </c>
      <c r="C4" s="1">
        <f t="shared" si="2"/>
        <v>0.3333333333</v>
      </c>
      <c r="D4" s="1" t="str">
        <f t="shared" si="3"/>
        <v/>
      </c>
      <c r="O4" s="1">
        <v>3.0</v>
      </c>
      <c r="X4" s="1">
        <v>1.0</v>
      </c>
      <c r="Y4" s="1">
        <v>1.0</v>
      </c>
      <c r="Z4" s="1">
        <v>1.0</v>
      </c>
      <c r="AA4" s="1">
        <v>1.0</v>
      </c>
    </row>
    <row r="5" ht="12.0" customHeight="1">
      <c r="A5" s="5" t="s">
        <v>134</v>
      </c>
      <c r="B5" s="1">
        <f t="shared" si="1"/>
        <v>0.3333333333</v>
      </c>
      <c r="C5" s="1">
        <f t="shared" si="2"/>
        <v>0.3333333333</v>
      </c>
      <c r="D5" s="1" t="str">
        <f t="shared" si="3"/>
        <v/>
      </c>
      <c r="O5" s="1">
        <v>3.0</v>
      </c>
      <c r="X5" s="1">
        <v>1.0</v>
      </c>
      <c r="Y5" s="1">
        <v>1.0</v>
      </c>
      <c r="Z5" s="1">
        <v>1.0</v>
      </c>
      <c r="AA5" s="1">
        <v>1.0</v>
      </c>
    </row>
    <row r="6" ht="12.0" customHeight="1">
      <c r="A6" s="5" t="s">
        <v>135</v>
      </c>
      <c r="B6" s="1">
        <f t="shared" si="1"/>
        <v>0.3333333333</v>
      </c>
      <c r="C6" s="1">
        <f t="shared" si="2"/>
        <v>0.3333333333</v>
      </c>
      <c r="D6" s="1" t="str">
        <f t="shared" si="3"/>
        <v/>
      </c>
      <c r="O6" s="1">
        <v>3.0</v>
      </c>
      <c r="X6" s="1">
        <v>1.0</v>
      </c>
      <c r="Y6" s="1">
        <v>1.0</v>
      </c>
      <c r="Z6" s="1">
        <v>1.0</v>
      </c>
      <c r="AA6" s="1">
        <v>1.0</v>
      </c>
    </row>
    <row r="7" ht="12.0" customHeight="1">
      <c r="A7" s="4" t="s">
        <v>136</v>
      </c>
      <c r="B7" s="1">
        <f t="shared" si="1"/>
        <v>0</v>
      </c>
      <c r="C7" s="1">
        <f t="shared" ref="C7:C12" si="4">SUM((1/6)+(1/7))</f>
        <v>0.3095238095</v>
      </c>
      <c r="D7" s="1" t="str">
        <f t="shared" si="3"/>
        <v/>
      </c>
      <c r="F7" s="1">
        <v>1.0</v>
      </c>
      <c r="G7" s="1">
        <v>2.0</v>
      </c>
      <c r="H7" s="1">
        <v>7.0</v>
      </c>
      <c r="I7" s="1">
        <v>1.0</v>
      </c>
      <c r="O7" s="1">
        <v>3.0</v>
      </c>
      <c r="X7" s="1">
        <v>1.0</v>
      </c>
      <c r="Z7" s="1">
        <v>1.0</v>
      </c>
    </row>
    <row r="8" ht="12.0" customHeight="1">
      <c r="A8" s="4" t="s">
        <v>137</v>
      </c>
      <c r="B8" s="1">
        <f t="shared" si="1"/>
        <v>0</v>
      </c>
      <c r="C8" s="1">
        <f t="shared" si="4"/>
        <v>0.3095238095</v>
      </c>
      <c r="D8" s="1" t="str">
        <f t="shared" si="3"/>
        <v/>
      </c>
      <c r="F8" s="1">
        <v>0.0</v>
      </c>
      <c r="H8" s="1">
        <v>7.0</v>
      </c>
      <c r="I8" s="1">
        <v>1.0</v>
      </c>
      <c r="J8" s="1">
        <v>1.0</v>
      </c>
      <c r="O8" s="1">
        <v>3.0</v>
      </c>
      <c r="X8" s="1">
        <v>1.0</v>
      </c>
      <c r="Z8" s="1">
        <v>1.0</v>
      </c>
    </row>
    <row r="9" ht="12.0" customHeight="1">
      <c r="A9" s="4" t="s">
        <v>138</v>
      </c>
      <c r="B9" s="1">
        <f t="shared" si="1"/>
        <v>0</v>
      </c>
      <c r="C9" s="1">
        <f t="shared" si="4"/>
        <v>0.3095238095</v>
      </c>
      <c r="D9" s="1" t="str">
        <f t="shared" si="3"/>
        <v/>
      </c>
      <c r="F9" s="1">
        <v>1.0</v>
      </c>
      <c r="G9" s="1">
        <v>1.0</v>
      </c>
      <c r="H9" s="1">
        <v>7.0</v>
      </c>
      <c r="I9" s="1">
        <v>1.0</v>
      </c>
      <c r="O9" s="1">
        <v>3.0</v>
      </c>
      <c r="X9" s="1">
        <v>1.0</v>
      </c>
      <c r="Z9" s="1">
        <v>1.0</v>
      </c>
    </row>
    <row r="10" ht="12.0" customHeight="1">
      <c r="A10" s="25" t="s">
        <v>139</v>
      </c>
      <c r="B10" s="1">
        <f t="shared" si="1"/>
        <v>0</v>
      </c>
      <c r="C10" s="1">
        <f t="shared" si="4"/>
        <v>0.3095238095</v>
      </c>
      <c r="D10" s="1" t="str">
        <f t="shared" si="3"/>
        <v/>
      </c>
      <c r="F10" s="1">
        <v>0.0</v>
      </c>
      <c r="H10" s="1">
        <v>7.0</v>
      </c>
      <c r="I10" s="1">
        <v>1.0</v>
      </c>
      <c r="J10" s="1">
        <v>1.0</v>
      </c>
      <c r="O10" s="1">
        <v>3.0</v>
      </c>
      <c r="X10" s="1">
        <v>1.0</v>
      </c>
      <c r="Z10" s="1">
        <v>1.0</v>
      </c>
    </row>
    <row r="11" ht="12.0" customHeight="1">
      <c r="A11" s="4" t="s">
        <v>140</v>
      </c>
      <c r="B11" s="1">
        <f t="shared" si="1"/>
        <v>0</v>
      </c>
      <c r="C11" s="1">
        <f t="shared" si="4"/>
        <v>0.3095238095</v>
      </c>
      <c r="D11" s="1" t="str">
        <f t="shared" si="3"/>
        <v/>
      </c>
      <c r="F11" s="1">
        <v>1.0</v>
      </c>
      <c r="H11" s="1">
        <v>7.0</v>
      </c>
      <c r="I11" s="1">
        <v>1.0</v>
      </c>
      <c r="J11" s="1">
        <v>1.0</v>
      </c>
      <c r="O11" s="1">
        <v>3.0</v>
      </c>
      <c r="X11" s="1">
        <v>1.0</v>
      </c>
      <c r="Z11" s="1">
        <v>1.0</v>
      </c>
    </row>
    <row r="12" ht="12.0" customHeight="1">
      <c r="A12" s="4" t="s">
        <v>141</v>
      </c>
      <c r="B12" s="1">
        <f t="shared" si="1"/>
        <v>0</v>
      </c>
      <c r="C12" s="1">
        <f t="shared" si="4"/>
        <v>0.3095238095</v>
      </c>
      <c r="D12" s="1" t="str">
        <f t="shared" si="3"/>
        <v/>
      </c>
      <c r="F12" s="1">
        <v>1.0</v>
      </c>
      <c r="H12" s="1">
        <v>7.0</v>
      </c>
      <c r="I12" s="1">
        <v>1.0</v>
      </c>
      <c r="J12" s="1">
        <v>1.0</v>
      </c>
      <c r="O12" s="1">
        <v>3.0</v>
      </c>
      <c r="X12" s="1">
        <v>1.0</v>
      </c>
      <c r="Z12" s="1">
        <v>1.0</v>
      </c>
    </row>
    <row r="13" ht="12.0" customHeight="1">
      <c r="A13" s="5" t="s">
        <v>142</v>
      </c>
      <c r="B13" s="1">
        <f t="shared" si="1"/>
        <v>0.3333333333</v>
      </c>
      <c r="C13" s="1">
        <f>1/3</f>
        <v>0.3333333333</v>
      </c>
      <c r="D13" s="1" t="str">
        <f t="shared" si="3"/>
        <v/>
      </c>
      <c r="O13" s="1">
        <v>3.0</v>
      </c>
      <c r="X13" s="1">
        <v>1.0</v>
      </c>
      <c r="Y13" s="1">
        <v>1.0</v>
      </c>
      <c r="Z13" s="1">
        <v>1.0</v>
      </c>
      <c r="AA13" s="1">
        <v>1.0</v>
      </c>
    </row>
    <row r="14" ht="12.0" customHeight="1">
      <c r="A14" s="4" t="s">
        <v>143</v>
      </c>
      <c r="B14" s="1">
        <f t="shared" si="1"/>
        <v>0</v>
      </c>
      <c r="C14" s="1">
        <f>SUM((1/6)+(1/7))</f>
        <v>0.3095238095</v>
      </c>
      <c r="D14" s="1">
        <f t="shared" si="3"/>
        <v>1</v>
      </c>
      <c r="F14" s="1">
        <v>0.0</v>
      </c>
      <c r="G14" s="1">
        <v>4.0</v>
      </c>
      <c r="H14" s="1">
        <v>7.0</v>
      </c>
      <c r="I14" s="1">
        <v>1.0</v>
      </c>
      <c r="O14" s="1">
        <v>3.0</v>
      </c>
      <c r="X14" s="1">
        <v>1.0</v>
      </c>
      <c r="Z14" s="1">
        <v>1.0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F18" s="1" t="s">
        <v>178</v>
      </c>
    </row>
    <row r="19" ht="12.0" customHeight="1"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0" customHeight="1">
      <c r="B20" s="1" t="s">
        <v>157</v>
      </c>
      <c r="E20" s="1" t="s">
        <v>158</v>
      </c>
      <c r="O20" s="2"/>
      <c r="P20" s="2" t="s">
        <v>179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4" t="s">
        <v>138</v>
      </c>
      <c r="Q21" s="24" t="s">
        <v>136</v>
      </c>
      <c r="R21" s="24" t="s">
        <v>143</v>
      </c>
    </row>
    <row r="22" ht="12.0" customHeight="1">
      <c r="A22" s="5" t="s">
        <v>131</v>
      </c>
      <c r="B22" s="1">
        <v>1.0</v>
      </c>
      <c r="C22" s="1">
        <v>6.0</v>
      </c>
      <c r="D22" s="1">
        <f t="shared" ref="D22:D34" si="5">B22/C22</f>
        <v>0.1666666667</v>
      </c>
      <c r="E22" s="1">
        <v>1.0</v>
      </c>
      <c r="F22" s="1">
        <v>6.0</v>
      </c>
      <c r="G22" s="1">
        <f t="shared" ref="G22:G34" si="6">E22/F22</f>
        <v>0.1666666667</v>
      </c>
      <c r="H22" s="1">
        <f t="shared" ref="H22:H34" si="7">D22+G22</f>
        <v>0.3333333333</v>
      </c>
      <c r="O22" s="21" t="s">
        <v>131</v>
      </c>
      <c r="P22" s="22"/>
      <c r="Q22" s="22"/>
      <c r="R22" s="22"/>
    </row>
    <row r="23" ht="12.0" customHeight="1">
      <c r="A23" s="5" t="s">
        <v>132</v>
      </c>
      <c r="B23" s="1">
        <v>1.0</v>
      </c>
      <c r="C23" s="1">
        <v>6.0</v>
      </c>
      <c r="D23" s="1">
        <f t="shared" si="5"/>
        <v>0.1666666667</v>
      </c>
      <c r="E23" s="1">
        <v>1.0</v>
      </c>
      <c r="F23" s="1">
        <v>6.0</v>
      </c>
      <c r="G23" s="1">
        <f t="shared" si="6"/>
        <v>0.1666666667</v>
      </c>
      <c r="H23" s="1">
        <f t="shared" si="7"/>
        <v>0.3333333333</v>
      </c>
      <c r="O23" s="21" t="s">
        <v>132</v>
      </c>
      <c r="P23" s="22"/>
      <c r="Q23" s="22"/>
      <c r="R23" s="22"/>
    </row>
    <row r="24" ht="12.0" customHeight="1">
      <c r="A24" s="5" t="s">
        <v>133</v>
      </c>
      <c r="B24" s="1">
        <v>1.0</v>
      </c>
      <c r="C24" s="1">
        <v>6.0</v>
      </c>
      <c r="D24" s="1">
        <f t="shared" si="5"/>
        <v>0.1666666667</v>
      </c>
      <c r="E24" s="1">
        <v>1.0</v>
      </c>
      <c r="F24" s="1">
        <v>6.0</v>
      </c>
      <c r="G24" s="1">
        <f t="shared" si="6"/>
        <v>0.1666666667</v>
      </c>
      <c r="H24" s="1">
        <f t="shared" si="7"/>
        <v>0.3333333333</v>
      </c>
      <c r="O24" s="21" t="s">
        <v>133</v>
      </c>
      <c r="P24" s="22"/>
      <c r="Q24" s="22"/>
      <c r="R24" s="22"/>
    </row>
    <row r="25" ht="12.0" customHeight="1">
      <c r="A25" s="5" t="s">
        <v>134</v>
      </c>
      <c r="B25" s="1">
        <v>1.0</v>
      </c>
      <c r="C25" s="1">
        <v>6.0</v>
      </c>
      <c r="D25" s="1">
        <f t="shared" si="5"/>
        <v>0.1666666667</v>
      </c>
      <c r="E25" s="1">
        <v>1.0</v>
      </c>
      <c r="F25" s="1">
        <v>6.0</v>
      </c>
      <c r="G25" s="1">
        <f t="shared" si="6"/>
        <v>0.1666666667</v>
      </c>
      <c r="H25" s="1">
        <f t="shared" si="7"/>
        <v>0.3333333333</v>
      </c>
      <c r="O25" s="21" t="s">
        <v>134</v>
      </c>
      <c r="P25" s="22"/>
      <c r="Q25" s="22"/>
      <c r="R25" s="22"/>
    </row>
    <row r="26" ht="12.0" customHeight="1">
      <c r="A26" s="5" t="s">
        <v>135</v>
      </c>
      <c r="B26" s="1">
        <v>1.0</v>
      </c>
      <c r="C26" s="1">
        <v>6.0</v>
      </c>
      <c r="D26" s="1">
        <f t="shared" si="5"/>
        <v>0.1666666667</v>
      </c>
      <c r="E26" s="1">
        <v>1.0</v>
      </c>
      <c r="F26" s="1">
        <v>6.0</v>
      </c>
      <c r="G26" s="1">
        <f t="shared" si="6"/>
        <v>0.1666666667</v>
      </c>
      <c r="H26" s="1">
        <f t="shared" si="7"/>
        <v>0.3333333333</v>
      </c>
      <c r="O26" s="21" t="s">
        <v>135</v>
      </c>
      <c r="P26" s="22"/>
      <c r="Q26" s="22"/>
      <c r="R26" s="22"/>
    </row>
    <row r="27" ht="12.0" customHeight="1">
      <c r="A27" s="4" t="s">
        <v>136</v>
      </c>
      <c r="B27" s="1">
        <v>0.0</v>
      </c>
      <c r="C27" s="1">
        <v>7.0</v>
      </c>
      <c r="D27" s="1">
        <f t="shared" si="5"/>
        <v>0</v>
      </c>
      <c r="E27" s="1">
        <v>0.0</v>
      </c>
      <c r="F27" s="1">
        <v>6.0</v>
      </c>
      <c r="G27" s="1">
        <f t="shared" si="6"/>
        <v>0</v>
      </c>
      <c r="H27" s="1">
        <f t="shared" si="7"/>
        <v>0</v>
      </c>
      <c r="O27" s="24" t="s">
        <v>136</v>
      </c>
      <c r="P27" s="22"/>
      <c r="Q27" s="22"/>
      <c r="R27" s="22">
        <v>1.0</v>
      </c>
    </row>
    <row r="28" ht="12.0" customHeight="1">
      <c r="A28" s="4" t="s">
        <v>137</v>
      </c>
      <c r="B28" s="1">
        <v>0.0</v>
      </c>
      <c r="C28" s="1">
        <v>7.0</v>
      </c>
      <c r="D28" s="1">
        <f t="shared" si="5"/>
        <v>0</v>
      </c>
      <c r="E28" s="1">
        <v>0.0</v>
      </c>
      <c r="F28" s="1">
        <v>6.0</v>
      </c>
      <c r="G28" s="1">
        <f t="shared" si="6"/>
        <v>0</v>
      </c>
      <c r="H28" s="1">
        <f t="shared" si="7"/>
        <v>0</v>
      </c>
      <c r="O28" s="24" t="s">
        <v>137</v>
      </c>
      <c r="P28" s="22"/>
      <c r="Q28" s="22">
        <v>1.0</v>
      </c>
      <c r="R28" s="22"/>
    </row>
    <row r="29" ht="12.0" customHeight="1">
      <c r="A29" s="4" t="s">
        <v>138</v>
      </c>
      <c r="B29" s="1">
        <v>0.0</v>
      </c>
      <c r="C29" s="1">
        <v>7.0</v>
      </c>
      <c r="D29" s="1">
        <f t="shared" si="5"/>
        <v>0</v>
      </c>
      <c r="E29" s="1">
        <v>0.0</v>
      </c>
      <c r="F29" s="1">
        <v>6.0</v>
      </c>
      <c r="G29" s="1">
        <f t="shared" si="6"/>
        <v>0</v>
      </c>
      <c r="H29" s="1">
        <f t="shared" si="7"/>
        <v>0</v>
      </c>
      <c r="O29" s="24" t="s">
        <v>138</v>
      </c>
      <c r="P29" s="22"/>
      <c r="Q29" s="22"/>
      <c r="R29" s="22">
        <v>1.0</v>
      </c>
    </row>
    <row r="30" ht="12.0" customHeight="1">
      <c r="A30" s="25" t="s">
        <v>139</v>
      </c>
      <c r="B30" s="1">
        <v>0.0</v>
      </c>
      <c r="C30" s="1">
        <v>7.0</v>
      </c>
      <c r="D30" s="1">
        <f t="shared" si="5"/>
        <v>0</v>
      </c>
      <c r="E30" s="1">
        <v>0.0</v>
      </c>
      <c r="F30" s="1">
        <v>6.0</v>
      </c>
      <c r="G30" s="1">
        <f t="shared" si="6"/>
        <v>0</v>
      </c>
      <c r="H30" s="1">
        <f t="shared" si="7"/>
        <v>0</v>
      </c>
      <c r="O30" s="24" t="s">
        <v>139</v>
      </c>
      <c r="P30" s="22">
        <v>1.0</v>
      </c>
      <c r="Q30" s="22"/>
      <c r="R30" s="22"/>
    </row>
    <row r="31" ht="12.0" customHeight="1">
      <c r="A31" s="4" t="s">
        <v>140</v>
      </c>
      <c r="B31" s="1">
        <v>0.0</v>
      </c>
      <c r="C31" s="1">
        <v>7.0</v>
      </c>
      <c r="D31" s="1">
        <f t="shared" si="5"/>
        <v>0</v>
      </c>
      <c r="E31" s="1">
        <v>0.0</v>
      </c>
      <c r="F31" s="1">
        <v>6.0</v>
      </c>
      <c r="G31" s="1">
        <f t="shared" si="6"/>
        <v>0</v>
      </c>
      <c r="H31" s="1">
        <f t="shared" si="7"/>
        <v>0</v>
      </c>
      <c r="O31" s="24" t="s">
        <v>140</v>
      </c>
      <c r="P31" s="22"/>
      <c r="Q31" s="22"/>
      <c r="R31" s="22">
        <v>1.0</v>
      </c>
    </row>
    <row r="32" ht="12.0" customHeight="1">
      <c r="A32" s="4" t="s">
        <v>141</v>
      </c>
      <c r="B32" s="1">
        <v>0.0</v>
      </c>
      <c r="C32" s="1">
        <v>7.0</v>
      </c>
      <c r="D32" s="1">
        <f t="shared" si="5"/>
        <v>0</v>
      </c>
      <c r="E32" s="1">
        <v>0.0</v>
      </c>
      <c r="F32" s="1">
        <v>6.0</v>
      </c>
      <c r="G32" s="1">
        <f t="shared" si="6"/>
        <v>0</v>
      </c>
      <c r="H32" s="1">
        <f t="shared" si="7"/>
        <v>0</v>
      </c>
      <c r="O32" s="24" t="s">
        <v>141</v>
      </c>
      <c r="P32" s="22"/>
      <c r="Q32" s="22"/>
      <c r="R32" s="22">
        <v>1.0</v>
      </c>
    </row>
    <row r="33" ht="12.0" customHeight="1">
      <c r="A33" s="5" t="s">
        <v>142</v>
      </c>
      <c r="B33" s="1">
        <v>1.0</v>
      </c>
      <c r="C33" s="1">
        <v>6.0</v>
      </c>
      <c r="D33" s="1">
        <f t="shared" si="5"/>
        <v>0.1666666667</v>
      </c>
      <c r="E33" s="1">
        <v>1.0</v>
      </c>
      <c r="F33" s="1">
        <v>6.0</v>
      </c>
      <c r="G33" s="1">
        <f t="shared" si="6"/>
        <v>0.1666666667</v>
      </c>
      <c r="H33" s="1">
        <f t="shared" si="7"/>
        <v>0.3333333333</v>
      </c>
      <c r="O33" s="21" t="s">
        <v>142</v>
      </c>
      <c r="P33" s="22"/>
      <c r="Q33" s="22"/>
      <c r="R33" s="22"/>
    </row>
    <row r="34" ht="12.0" customHeight="1">
      <c r="A34" s="4" t="s">
        <v>143</v>
      </c>
      <c r="B34" s="1">
        <v>0.0</v>
      </c>
      <c r="C34" s="1">
        <v>7.0</v>
      </c>
      <c r="D34" s="1">
        <f t="shared" si="5"/>
        <v>0</v>
      </c>
      <c r="E34" s="26"/>
      <c r="F34" s="1">
        <v>6.0</v>
      </c>
      <c r="G34" s="1">
        <f t="shared" si="6"/>
        <v>0</v>
      </c>
      <c r="H34" s="1">
        <f t="shared" si="7"/>
        <v>0</v>
      </c>
      <c r="I34" s="1">
        <v>1.0</v>
      </c>
      <c r="O34" s="24" t="s">
        <v>143</v>
      </c>
      <c r="P34" s="22"/>
      <c r="Q34" s="22">
        <v>1.0</v>
      </c>
      <c r="R34" s="22"/>
    </row>
    <row r="35" ht="12.0" customHeight="1">
      <c r="A35" s="19" t="s">
        <v>144</v>
      </c>
      <c r="O35" s="23" t="s">
        <v>144</v>
      </c>
      <c r="P35" s="23"/>
      <c r="Q35" s="23"/>
      <c r="R35" s="23"/>
    </row>
    <row r="36" ht="12.0" customHeight="1">
      <c r="A36" s="19" t="s">
        <v>145</v>
      </c>
      <c r="O36" s="23" t="s">
        <v>145</v>
      </c>
      <c r="P36" s="23"/>
      <c r="Q36" s="23"/>
      <c r="R36" s="23"/>
    </row>
    <row r="37" ht="12.0" customHeight="1">
      <c r="A37" s="19" t="s">
        <v>146</v>
      </c>
      <c r="O37" s="23" t="s">
        <v>146</v>
      </c>
      <c r="P37" s="23"/>
      <c r="Q37" s="23"/>
      <c r="R37" s="23"/>
    </row>
    <row r="38" ht="12.0" customHeight="1">
      <c r="P38" s="1">
        <f t="shared" ref="P38:R38" si="8">SUM(P22:P37)</f>
        <v>1</v>
      </c>
      <c r="Q38" s="1">
        <f t="shared" si="8"/>
        <v>2</v>
      </c>
      <c r="R38" s="1">
        <f t="shared" si="8"/>
        <v>4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15" si="1">H22</f>
        <v>0.1428571429</v>
      </c>
      <c r="C2" s="1">
        <f t="shared" ref="C2:C15" si="2">2/7</f>
        <v>0.2857142857</v>
      </c>
      <c r="F2" s="1">
        <v>1.0</v>
      </c>
      <c r="H2" s="1">
        <v>7.0</v>
      </c>
      <c r="I2" s="1">
        <v>1.0</v>
      </c>
      <c r="J2" s="1">
        <v>1.0</v>
      </c>
      <c r="O2" s="1">
        <v>3.0</v>
      </c>
      <c r="X2" s="1">
        <v>1.0</v>
      </c>
      <c r="Y2" s="1">
        <v>1.0</v>
      </c>
      <c r="Z2" s="1">
        <v>1.0</v>
      </c>
    </row>
    <row r="3" ht="12.0" customHeight="1">
      <c r="A3" s="5" t="s">
        <v>132</v>
      </c>
      <c r="B3" s="1">
        <f t="shared" si="1"/>
        <v>0.1428571429</v>
      </c>
      <c r="C3" s="1">
        <f t="shared" si="2"/>
        <v>0.2857142857</v>
      </c>
      <c r="F3" s="1">
        <v>0.0</v>
      </c>
      <c r="H3" s="1">
        <v>7.0</v>
      </c>
      <c r="I3" s="1">
        <v>1.0</v>
      </c>
      <c r="J3" s="1">
        <v>1.0</v>
      </c>
      <c r="O3" s="1">
        <v>3.0</v>
      </c>
      <c r="X3" s="1">
        <v>1.0</v>
      </c>
      <c r="Y3" s="1">
        <v>1.0</v>
      </c>
      <c r="Z3" s="1">
        <v>1.0</v>
      </c>
    </row>
    <row r="4" ht="12.0" customHeight="1">
      <c r="A4" s="5" t="s">
        <v>133</v>
      </c>
      <c r="B4" s="1">
        <f t="shared" si="1"/>
        <v>0.1428571429</v>
      </c>
      <c r="C4" s="1">
        <f t="shared" si="2"/>
        <v>0.2857142857</v>
      </c>
      <c r="F4" s="1">
        <v>1.0</v>
      </c>
      <c r="G4" s="1">
        <v>2.0</v>
      </c>
      <c r="H4" s="1">
        <v>7.0</v>
      </c>
      <c r="I4" s="1">
        <v>1.0</v>
      </c>
      <c r="O4" s="1">
        <v>3.0</v>
      </c>
      <c r="X4" s="1">
        <v>1.0</v>
      </c>
      <c r="Y4" s="1">
        <v>1.0</v>
      </c>
      <c r="Z4" s="1">
        <v>1.0</v>
      </c>
    </row>
    <row r="5" ht="12.0" customHeight="1">
      <c r="A5" s="5" t="s">
        <v>134</v>
      </c>
      <c r="B5" s="1">
        <f t="shared" si="1"/>
        <v>0.1428571429</v>
      </c>
      <c r="C5" s="1">
        <f t="shared" si="2"/>
        <v>0.2857142857</v>
      </c>
      <c r="F5" s="1">
        <v>1.0</v>
      </c>
      <c r="H5" s="1">
        <v>7.0</v>
      </c>
      <c r="I5" s="1">
        <v>1.0</v>
      </c>
      <c r="J5" s="1">
        <v>1.0</v>
      </c>
      <c r="O5" s="1">
        <v>3.0</v>
      </c>
      <c r="X5" s="1">
        <v>1.0</v>
      </c>
      <c r="Y5" s="1">
        <v>1.0</v>
      </c>
      <c r="Z5" s="1">
        <v>1.0</v>
      </c>
    </row>
    <row r="6" ht="12.0" customHeight="1">
      <c r="A6" s="5" t="s">
        <v>135</v>
      </c>
      <c r="B6" s="1">
        <f t="shared" si="1"/>
        <v>0.1428571429</v>
      </c>
      <c r="C6" s="1">
        <f t="shared" si="2"/>
        <v>0.2857142857</v>
      </c>
      <c r="F6" s="1">
        <v>1.0</v>
      </c>
      <c r="H6" s="1">
        <v>7.0</v>
      </c>
      <c r="I6" s="1">
        <v>1.0</v>
      </c>
      <c r="J6" s="1">
        <v>1.0</v>
      </c>
      <c r="O6" s="1">
        <v>3.0</v>
      </c>
      <c r="X6" s="1">
        <v>1.0</v>
      </c>
      <c r="Y6" s="1">
        <v>1.0</v>
      </c>
      <c r="Z6" s="1">
        <v>1.0</v>
      </c>
    </row>
    <row r="7" ht="12.0" customHeight="1">
      <c r="A7" s="4" t="s">
        <v>136</v>
      </c>
      <c r="B7" s="1">
        <f t="shared" si="1"/>
        <v>0.1428571429</v>
      </c>
      <c r="C7" s="1">
        <f t="shared" si="2"/>
        <v>0.2857142857</v>
      </c>
      <c r="O7" s="1">
        <v>3.0</v>
      </c>
      <c r="X7" s="1">
        <v>1.0</v>
      </c>
      <c r="Z7" s="1">
        <v>1.0</v>
      </c>
      <c r="AA7" s="1">
        <v>1.0</v>
      </c>
    </row>
    <row r="8" ht="12.0" customHeight="1">
      <c r="A8" s="4" t="s">
        <v>137</v>
      </c>
      <c r="B8" s="1">
        <f t="shared" si="1"/>
        <v>0.1428571429</v>
      </c>
      <c r="C8" s="1">
        <f t="shared" si="2"/>
        <v>0.2857142857</v>
      </c>
      <c r="O8" s="1">
        <v>3.0</v>
      </c>
      <c r="X8" s="1">
        <v>1.0</v>
      </c>
      <c r="Z8" s="1">
        <v>1.0</v>
      </c>
      <c r="AA8" s="1">
        <v>1.0</v>
      </c>
    </row>
    <row r="9" ht="12.0" customHeight="1">
      <c r="A9" s="4" t="s">
        <v>138</v>
      </c>
      <c r="B9" s="1">
        <f t="shared" si="1"/>
        <v>0.1428571429</v>
      </c>
      <c r="C9" s="1">
        <f t="shared" si="2"/>
        <v>0.2857142857</v>
      </c>
      <c r="O9" s="1">
        <v>3.0</v>
      </c>
      <c r="X9" s="1">
        <v>1.0</v>
      </c>
      <c r="Z9" s="1">
        <v>1.0</v>
      </c>
      <c r="AA9" s="1">
        <v>1.0</v>
      </c>
    </row>
    <row r="10" ht="12.0" customHeight="1">
      <c r="A10" s="25" t="s">
        <v>139</v>
      </c>
      <c r="B10" s="1">
        <f t="shared" si="1"/>
        <v>0.1428571429</v>
      </c>
      <c r="C10" s="1">
        <f t="shared" si="2"/>
        <v>0.2857142857</v>
      </c>
      <c r="O10" s="1">
        <v>3.0</v>
      </c>
      <c r="X10" s="1">
        <v>1.0</v>
      </c>
      <c r="Z10" s="1">
        <v>1.0</v>
      </c>
      <c r="AA10" s="1">
        <v>1.0</v>
      </c>
    </row>
    <row r="11" ht="12.0" customHeight="1">
      <c r="A11" s="4" t="s">
        <v>140</v>
      </c>
      <c r="B11" s="1">
        <f t="shared" si="1"/>
        <v>0.1428571429</v>
      </c>
      <c r="C11" s="1">
        <f t="shared" si="2"/>
        <v>0.2857142857</v>
      </c>
      <c r="O11" s="1">
        <v>3.0</v>
      </c>
      <c r="X11" s="1">
        <v>1.0</v>
      </c>
      <c r="Z11" s="1">
        <v>1.0</v>
      </c>
      <c r="AA11" s="1">
        <v>1.0</v>
      </c>
    </row>
    <row r="12" ht="12.0" customHeight="1">
      <c r="A12" s="4" t="s">
        <v>141</v>
      </c>
      <c r="B12" s="1">
        <f t="shared" si="1"/>
        <v>0.1428571429</v>
      </c>
      <c r="C12" s="1">
        <f t="shared" si="2"/>
        <v>0.2857142857</v>
      </c>
      <c r="O12" s="1">
        <v>3.0</v>
      </c>
      <c r="X12" s="1">
        <v>1.0</v>
      </c>
      <c r="Z12" s="1">
        <v>1.0</v>
      </c>
      <c r="AA12" s="1">
        <v>1.0</v>
      </c>
    </row>
    <row r="13" ht="12.0" customHeight="1">
      <c r="A13" s="5" t="s">
        <v>142</v>
      </c>
      <c r="B13" s="1">
        <f t="shared" si="1"/>
        <v>0.1428571429</v>
      </c>
      <c r="C13" s="1">
        <f t="shared" si="2"/>
        <v>0.2857142857</v>
      </c>
      <c r="F13" s="1">
        <v>1.0</v>
      </c>
      <c r="H13" s="1">
        <v>7.0</v>
      </c>
      <c r="I13" s="1">
        <v>1.0</v>
      </c>
      <c r="J13" s="1">
        <v>1.0</v>
      </c>
      <c r="O13" s="1">
        <v>3.0</v>
      </c>
      <c r="X13" s="1">
        <v>1.0</v>
      </c>
      <c r="Y13" s="1">
        <v>1.0</v>
      </c>
      <c r="Z13" s="1">
        <v>1.0</v>
      </c>
    </row>
    <row r="14" ht="12.0" customHeight="1">
      <c r="A14" s="4" t="s">
        <v>143</v>
      </c>
      <c r="B14" s="1">
        <f t="shared" si="1"/>
        <v>0.1428571429</v>
      </c>
      <c r="C14" s="1">
        <f t="shared" si="2"/>
        <v>0.2857142857</v>
      </c>
      <c r="O14" s="1">
        <v>3.0</v>
      </c>
      <c r="X14" s="1">
        <v>1.0</v>
      </c>
      <c r="Z14" s="1">
        <v>1.0</v>
      </c>
      <c r="AA14" s="1">
        <v>1.0</v>
      </c>
    </row>
    <row r="15" ht="12.0" customHeight="1">
      <c r="A15" s="5" t="s">
        <v>144</v>
      </c>
      <c r="B15" s="1">
        <f t="shared" si="1"/>
        <v>0.1428571429</v>
      </c>
      <c r="C15" s="1">
        <f t="shared" si="2"/>
        <v>0.2857142857</v>
      </c>
      <c r="F15" s="1">
        <v>0.0</v>
      </c>
      <c r="G15" s="1">
        <v>5.0</v>
      </c>
      <c r="H15" s="1">
        <v>7.0</v>
      </c>
      <c r="I15" s="1">
        <v>1.0</v>
      </c>
      <c r="O15" s="1">
        <v>3.0</v>
      </c>
      <c r="X15" s="1">
        <v>1.0</v>
      </c>
      <c r="Y15" s="1">
        <v>1.0</v>
      </c>
      <c r="Z15" s="1">
        <v>1.0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F18" s="1" t="s">
        <v>180</v>
      </c>
    </row>
    <row r="19" ht="12.0" customHeight="1"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0" customHeight="1">
      <c r="B20" s="1" t="s">
        <v>157</v>
      </c>
      <c r="E20" s="1" t="s">
        <v>158</v>
      </c>
      <c r="O20" s="2"/>
      <c r="P20" s="2" t="s">
        <v>181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P21" s="21" t="s">
        <v>133</v>
      </c>
      <c r="Q21" s="21" t="s">
        <v>144</v>
      </c>
    </row>
    <row r="22" ht="12.0" customHeight="1">
      <c r="A22" s="5" t="s">
        <v>131</v>
      </c>
      <c r="B22" s="1">
        <v>1.0</v>
      </c>
      <c r="C22" s="1">
        <v>7.0</v>
      </c>
      <c r="D22" s="1">
        <f t="shared" ref="D22:D35" si="3">B22/C22</f>
        <v>0.1428571429</v>
      </c>
      <c r="E22" s="1">
        <v>0.0</v>
      </c>
      <c r="F22" s="1">
        <v>7.0</v>
      </c>
      <c r="G22" s="1">
        <f t="shared" ref="G22:G35" si="4">E22/F22</f>
        <v>0</v>
      </c>
      <c r="H22" s="1">
        <f t="shared" ref="H22:H35" si="5">D22+G22</f>
        <v>0.1428571429</v>
      </c>
      <c r="O22" s="21" t="s">
        <v>131</v>
      </c>
      <c r="P22" s="22"/>
      <c r="Q22" s="22">
        <v>1.0</v>
      </c>
    </row>
    <row r="23" ht="12.0" customHeight="1">
      <c r="A23" s="5" t="s">
        <v>132</v>
      </c>
      <c r="B23" s="1">
        <v>1.0</v>
      </c>
      <c r="C23" s="1">
        <v>7.0</v>
      </c>
      <c r="D23" s="1">
        <f t="shared" si="3"/>
        <v>0.1428571429</v>
      </c>
      <c r="E23" s="1">
        <v>0.0</v>
      </c>
      <c r="F23" s="1">
        <v>7.0</v>
      </c>
      <c r="G23" s="1">
        <f t="shared" si="4"/>
        <v>0</v>
      </c>
      <c r="H23" s="1">
        <f t="shared" si="5"/>
        <v>0.1428571429</v>
      </c>
      <c r="O23" s="21" t="s">
        <v>132</v>
      </c>
      <c r="P23" s="22">
        <v>1.0</v>
      </c>
      <c r="Q23" s="22"/>
    </row>
    <row r="24" ht="12.0" customHeight="1">
      <c r="A24" s="5" t="s">
        <v>133</v>
      </c>
      <c r="B24" s="1">
        <v>1.0</v>
      </c>
      <c r="C24" s="1">
        <v>7.0</v>
      </c>
      <c r="D24" s="1">
        <f t="shared" si="3"/>
        <v>0.1428571429</v>
      </c>
      <c r="E24" s="1">
        <v>0.0</v>
      </c>
      <c r="F24" s="1">
        <v>7.0</v>
      </c>
      <c r="G24" s="1">
        <f t="shared" si="4"/>
        <v>0</v>
      </c>
      <c r="H24" s="1">
        <f t="shared" si="5"/>
        <v>0.1428571429</v>
      </c>
      <c r="O24" s="21" t="s">
        <v>133</v>
      </c>
      <c r="P24" s="22"/>
      <c r="Q24" s="22">
        <v>1.0</v>
      </c>
    </row>
    <row r="25" ht="12.0" customHeight="1">
      <c r="A25" s="5" t="s">
        <v>134</v>
      </c>
      <c r="B25" s="1">
        <v>1.0</v>
      </c>
      <c r="C25" s="1">
        <v>7.0</v>
      </c>
      <c r="D25" s="1">
        <f t="shared" si="3"/>
        <v>0.1428571429</v>
      </c>
      <c r="E25" s="1">
        <v>0.0</v>
      </c>
      <c r="F25" s="1">
        <v>7.0</v>
      </c>
      <c r="G25" s="1">
        <f t="shared" si="4"/>
        <v>0</v>
      </c>
      <c r="H25" s="1">
        <f t="shared" si="5"/>
        <v>0.1428571429</v>
      </c>
      <c r="O25" s="21" t="s">
        <v>134</v>
      </c>
      <c r="P25" s="22"/>
      <c r="Q25" s="22">
        <v>1.0</v>
      </c>
    </row>
    <row r="26" ht="12.0" customHeight="1">
      <c r="A26" s="5" t="s">
        <v>135</v>
      </c>
      <c r="B26" s="1">
        <v>1.0</v>
      </c>
      <c r="C26" s="1">
        <v>7.0</v>
      </c>
      <c r="D26" s="1">
        <f t="shared" si="3"/>
        <v>0.1428571429</v>
      </c>
      <c r="E26" s="1">
        <v>0.0</v>
      </c>
      <c r="F26" s="1">
        <v>7.0</v>
      </c>
      <c r="G26" s="1">
        <f t="shared" si="4"/>
        <v>0</v>
      </c>
      <c r="H26" s="1">
        <f t="shared" si="5"/>
        <v>0.1428571429</v>
      </c>
      <c r="O26" s="21" t="s">
        <v>135</v>
      </c>
      <c r="P26" s="22"/>
      <c r="Q26" s="22">
        <v>1.0</v>
      </c>
    </row>
    <row r="27" ht="12.0" customHeight="1">
      <c r="A27" s="4" t="s">
        <v>136</v>
      </c>
      <c r="B27" s="1">
        <v>0.0</v>
      </c>
      <c r="C27" s="1">
        <v>7.0</v>
      </c>
      <c r="D27" s="1">
        <f t="shared" si="3"/>
        <v>0</v>
      </c>
      <c r="E27" s="1">
        <v>1.0</v>
      </c>
      <c r="F27" s="1">
        <v>7.0</v>
      </c>
      <c r="G27" s="1">
        <f t="shared" si="4"/>
        <v>0.1428571429</v>
      </c>
      <c r="H27" s="1">
        <f t="shared" si="5"/>
        <v>0.1428571429</v>
      </c>
      <c r="O27" s="24" t="s">
        <v>136</v>
      </c>
      <c r="P27" s="22"/>
      <c r="Q27" s="22"/>
    </row>
    <row r="28" ht="12.0" customHeight="1">
      <c r="A28" s="4" t="s">
        <v>137</v>
      </c>
      <c r="B28" s="1">
        <v>0.0</v>
      </c>
      <c r="C28" s="1">
        <v>7.0</v>
      </c>
      <c r="D28" s="1">
        <f t="shared" si="3"/>
        <v>0</v>
      </c>
      <c r="E28" s="1">
        <v>1.0</v>
      </c>
      <c r="F28" s="1">
        <v>7.0</v>
      </c>
      <c r="G28" s="1">
        <f t="shared" si="4"/>
        <v>0.1428571429</v>
      </c>
      <c r="H28" s="1">
        <f t="shared" si="5"/>
        <v>0.1428571429</v>
      </c>
      <c r="O28" s="24" t="s">
        <v>137</v>
      </c>
      <c r="P28" s="22"/>
      <c r="Q28" s="22"/>
    </row>
    <row r="29" ht="12.0" customHeight="1">
      <c r="A29" s="4" t="s">
        <v>138</v>
      </c>
      <c r="B29" s="1">
        <v>0.0</v>
      </c>
      <c r="C29" s="1">
        <v>7.0</v>
      </c>
      <c r="D29" s="1">
        <f t="shared" si="3"/>
        <v>0</v>
      </c>
      <c r="E29" s="1">
        <v>1.0</v>
      </c>
      <c r="F29" s="1">
        <v>7.0</v>
      </c>
      <c r="G29" s="1">
        <f t="shared" si="4"/>
        <v>0.1428571429</v>
      </c>
      <c r="H29" s="1">
        <f t="shared" si="5"/>
        <v>0.1428571429</v>
      </c>
      <c r="O29" s="24" t="s">
        <v>138</v>
      </c>
      <c r="P29" s="22"/>
      <c r="Q29" s="22"/>
    </row>
    <row r="30" ht="12.0" customHeight="1">
      <c r="A30" s="25" t="s">
        <v>139</v>
      </c>
      <c r="B30" s="1">
        <v>0.0</v>
      </c>
      <c r="C30" s="1">
        <v>7.0</v>
      </c>
      <c r="D30" s="1">
        <f t="shared" si="3"/>
        <v>0</v>
      </c>
      <c r="E30" s="1">
        <v>1.0</v>
      </c>
      <c r="F30" s="1">
        <v>7.0</v>
      </c>
      <c r="G30" s="1">
        <f t="shared" si="4"/>
        <v>0.1428571429</v>
      </c>
      <c r="H30" s="1">
        <f t="shared" si="5"/>
        <v>0.1428571429</v>
      </c>
      <c r="O30" s="24" t="s">
        <v>139</v>
      </c>
      <c r="P30" s="22"/>
      <c r="Q30" s="22"/>
    </row>
    <row r="31" ht="12.0" customHeight="1">
      <c r="A31" s="4" t="s">
        <v>140</v>
      </c>
      <c r="B31" s="1">
        <v>0.0</v>
      </c>
      <c r="C31" s="1">
        <v>7.0</v>
      </c>
      <c r="D31" s="1">
        <f t="shared" si="3"/>
        <v>0</v>
      </c>
      <c r="E31" s="1">
        <v>1.0</v>
      </c>
      <c r="F31" s="1">
        <v>7.0</v>
      </c>
      <c r="G31" s="1">
        <f t="shared" si="4"/>
        <v>0.1428571429</v>
      </c>
      <c r="H31" s="1">
        <f t="shared" si="5"/>
        <v>0.1428571429</v>
      </c>
      <c r="O31" s="24" t="s">
        <v>140</v>
      </c>
      <c r="P31" s="22"/>
      <c r="Q31" s="22"/>
    </row>
    <row r="32" ht="12.0" customHeight="1">
      <c r="A32" s="4" t="s">
        <v>141</v>
      </c>
      <c r="B32" s="1">
        <v>0.0</v>
      </c>
      <c r="C32" s="1">
        <v>7.0</v>
      </c>
      <c r="D32" s="1">
        <f t="shared" si="3"/>
        <v>0</v>
      </c>
      <c r="E32" s="1">
        <v>1.0</v>
      </c>
      <c r="F32" s="1">
        <v>7.0</v>
      </c>
      <c r="G32" s="1">
        <f t="shared" si="4"/>
        <v>0.1428571429</v>
      </c>
      <c r="H32" s="1">
        <f t="shared" si="5"/>
        <v>0.1428571429</v>
      </c>
      <c r="O32" s="24" t="s">
        <v>141</v>
      </c>
      <c r="P32" s="22"/>
      <c r="Q32" s="22"/>
    </row>
    <row r="33" ht="12.0" customHeight="1">
      <c r="A33" s="5" t="s">
        <v>142</v>
      </c>
      <c r="B33" s="1">
        <v>1.0</v>
      </c>
      <c r="C33" s="1">
        <v>7.0</v>
      </c>
      <c r="D33" s="1">
        <f t="shared" si="3"/>
        <v>0.1428571429</v>
      </c>
      <c r="E33" s="1">
        <v>0.0</v>
      </c>
      <c r="F33" s="1">
        <v>7.0</v>
      </c>
      <c r="G33" s="1">
        <f t="shared" si="4"/>
        <v>0</v>
      </c>
      <c r="H33" s="1">
        <f t="shared" si="5"/>
        <v>0.1428571429</v>
      </c>
      <c r="O33" s="21" t="s">
        <v>142</v>
      </c>
      <c r="P33" s="22"/>
      <c r="Q33" s="22">
        <v>1.0</v>
      </c>
    </row>
    <row r="34" ht="12.0" customHeight="1">
      <c r="A34" s="4" t="s">
        <v>143</v>
      </c>
      <c r="B34" s="1">
        <v>0.0</v>
      </c>
      <c r="C34" s="1">
        <v>7.0</v>
      </c>
      <c r="D34" s="1">
        <f t="shared" si="3"/>
        <v>0</v>
      </c>
      <c r="E34" s="1">
        <v>1.0</v>
      </c>
      <c r="F34" s="1">
        <v>7.0</v>
      </c>
      <c r="G34" s="1">
        <f t="shared" si="4"/>
        <v>0.1428571429</v>
      </c>
      <c r="H34" s="1">
        <f t="shared" si="5"/>
        <v>0.1428571429</v>
      </c>
      <c r="O34" s="24" t="s">
        <v>143</v>
      </c>
      <c r="P34" s="22"/>
      <c r="Q34" s="22"/>
    </row>
    <row r="35" ht="12.0" customHeight="1">
      <c r="A35" s="5" t="s">
        <v>144</v>
      </c>
      <c r="B35" s="1">
        <v>1.0</v>
      </c>
      <c r="C35" s="1">
        <v>7.0</v>
      </c>
      <c r="D35" s="1">
        <f t="shared" si="3"/>
        <v>0.1428571429</v>
      </c>
      <c r="E35" s="1">
        <v>0.0</v>
      </c>
      <c r="F35" s="1">
        <v>7.0</v>
      </c>
      <c r="G35" s="1">
        <f t="shared" si="4"/>
        <v>0</v>
      </c>
      <c r="H35" s="1">
        <f t="shared" si="5"/>
        <v>0.1428571429</v>
      </c>
      <c r="O35" s="21" t="s">
        <v>144</v>
      </c>
      <c r="P35" s="22">
        <v>1.0</v>
      </c>
      <c r="Q35" s="22"/>
    </row>
    <row r="36" ht="12.0" customHeight="1">
      <c r="A36" s="19" t="s">
        <v>145</v>
      </c>
      <c r="O36" s="23" t="s">
        <v>145</v>
      </c>
      <c r="P36" s="23"/>
      <c r="Q36" s="23"/>
    </row>
    <row r="37" ht="12.0" customHeight="1">
      <c r="A37" s="19" t="s">
        <v>146</v>
      </c>
      <c r="O37" s="23" t="s">
        <v>146</v>
      </c>
      <c r="P37" s="23"/>
      <c r="Q37" s="23"/>
    </row>
    <row r="38" ht="12.0" customHeight="1">
      <c r="P38" s="1">
        <f t="shared" ref="P38:Q38" si="6">SUM(P22:P37)</f>
        <v>2</v>
      </c>
      <c r="Q38" s="1">
        <f t="shared" si="6"/>
        <v>5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16" si="1">H22</f>
        <v>0.1428571429</v>
      </c>
      <c r="C2" s="1">
        <f t="shared" ref="C2:C16" si="2">(1/8)+(1/7)</f>
        <v>0.2678571429</v>
      </c>
      <c r="O2" s="1">
        <v>3.0</v>
      </c>
      <c r="X2" s="1">
        <v>1.0</v>
      </c>
      <c r="Z2" s="1">
        <v>1.0</v>
      </c>
      <c r="AA2" s="1">
        <v>1.0</v>
      </c>
    </row>
    <row r="3" ht="12.0" customHeight="1">
      <c r="A3" s="5" t="s">
        <v>132</v>
      </c>
      <c r="B3" s="1">
        <f t="shared" si="1"/>
        <v>0.1428571429</v>
      </c>
      <c r="C3" s="1">
        <f t="shared" si="2"/>
        <v>0.2678571429</v>
      </c>
      <c r="O3" s="1">
        <v>3.0</v>
      </c>
      <c r="X3" s="1">
        <v>1.0</v>
      </c>
      <c r="Z3" s="1">
        <v>1.0</v>
      </c>
      <c r="AA3" s="1">
        <v>1.0</v>
      </c>
    </row>
    <row r="4" ht="12.0" customHeight="1">
      <c r="A4" s="5" t="s">
        <v>133</v>
      </c>
      <c r="B4" s="1">
        <f t="shared" si="1"/>
        <v>0.1428571429</v>
      </c>
      <c r="C4" s="1">
        <f t="shared" si="2"/>
        <v>0.2678571429</v>
      </c>
      <c r="O4" s="1">
        <v>3.0</v>
      </c>
      <c r="X4" s="1">
        <v>1.0</v>
      </c>
      <c r="Z4" s="1">
        <v>1.0</v>
      </c>
      <c r="AA4" s="1">
        <v>1.0</v>
      </c>
    </row>
    <row r="5" ht="12.0" customHeight="1">
      <c r="A5" s="5" t="s">
        <v>134</v>
      </c>
      <c r="B5" s="1">
        <f t="shared" si="1"/>
        <v>0.1428571429</v>
      </c>
      <c r="C5" s="1">
        <f t="shared" si="2"/>
        <v>0.2678571429</v>
      </c>
      <c r="O5" s="1">
        <v>3.0</v>
      </c>
      <c r="X5" s="1">
        <v>1.0</v>
      </c>
      <c r="Z5" s="1">
        <v>1.0</v>
      </c>
      <c r="AA5" s="1">
        <v>1.0</v>
      </c>
    </row>
    <row r="6" ht="12.0" customHeight="1">
      <c r="A6" s="5" t="s">
        <v>135</v>
      </c>
      <c r="B6" s="1">
        <f t="shared" si="1"/>
        <v>0.1428571429</v>
      </c>
      <c r="C6" s="1">
        <f t="shared" si="2"/>
        <v>0.2678571429</v>
      </c>
      <c r="O6" s="1">
        <v>3.0</v>
      </c>
      <c r="X6" s="1">
        <v>1.0</v>
      </c>
      <c r="Z6" s="1">
        <v>1.0</v>
      </c>
      <c r="AA6" s="1">
        <v>1.0</v>
      </c>
    </row>
    <row r="7" ht="12.0" customHeight="1">
      <c r="A7" s="4" t="s">
        <v>136</v>
      </c>
      <c r="B7" s="1">
        <f t="shared" si="1"/>
        <v>0.125</v>
      </c>
      <c r="C7" s="1">
        <f t="shared" si="2"/>
        <v>0.2678571429</v>
      </c>
      <c r="F7" s="1">
        <v>1.0</v>
      </c>
      <c r="H7" s="1">
        <v>8.0</v>
      </c>
      <c r="I7" s="1">
        <v>1.0</v>
      </c>
      <c r="J7" s="1">
        <v>1.0</v>
      </c>
      <c r="O7" s="1">
        <v>3.0</v>
      </c>
      <c r="X7" s="1">
        <v>1.0</v>
      </c>
      <c r="Y7" s="1">
        <v>1.0</v>
      </c>
      <c r="Z7" s="1">
        <v>1.0</v>
      </c>
    </row>
    <row r="8" ht="12.0" customHeight="1">
      <c r="A8" s="4" t="s">
        <v>137</v>
      </c>
      <c r="B8" s="1">
        <f t="shared" si="1"/>
        <v>0.125</v>
      </c>
      <c r="C8" s="1">
        <f t="shared" si="2"/>
        <v>0.2678571429</v>
      </c>
      <c r="F8" s="1">
        <v>1.0</v>
      </c>
      <c r="H8" s="1">
        <v>8.0</v>
      </c>
      <c r="I8" s="1">
        <v>1.0</v>
      </c>
      <c r="J8" s="1">
        <v>1.0</v>
      </c>
      <c r="O8" s="1">
        <v>3.0</v>
      </c>
      <c r="X8" s="1">
        <v>1.0</v>
      </c>
      <c r="Y8" s="1">
        <v>1.0</v>
      </c>
      <c r="Z8" s="1">
        <v>1.0</v>
      </c>
    </row>
    <row r="9" ht="12.0" customHeight="1">
      <c r="A9" s="4" t="s">
        <v>138</v>
      </c>
      <c r="B9" s="1">
        <f t="shared" si="1"/>
        <v>0.125</v>
      </c>
      <c r="C9" s="1">
        <f t="shared" si="2"/>
        <v>0.2678571429</v>
      </c>
      <c r="F9" s="1">
        <v>1.0</v>
      </c>
      <c r="H9" s="1">
        <v>8.0</v>
      </c>
      <c r="I9" s="1">
        <v>1.0</v>
      </c>
      <c r="J9" s="1">
        <v>1.0</v>
      </c>
      <c r="O9" s="1">
        <v>3.0</v>
      </c>
      <c r="X9" s="1">
        <v>1.0</v>
      </c>
      <c r="Y9" s="1">
        <v>1.0</v>
      </c>
      <c r="Z9" s="1">
        <v>1.0</v>
      </c>
    </row>
    <row r="10" ht="12.0" customHeight="1">
      <c r="A10" s="25" t="s">
        <v>139</v>
      </c>
      <c r="B10" s="1">
        <f t="shared" si="1"/>
        <v>0.125</v>
      </c>
      <c r="C10" s="1">
        <f t="shared" si="2"/>
        <v>0.2678571429</v>
      </c>
      <c r="F10" s="1">
        <v>0.0</v>
      </c>
      <c r="H10" s="1">
        <v>8.0</v>
      </c>
      <c r="I10" s="1">
        <v>1.0</v>
      </c>
      <c r="J10" s="1">
        <v>1.0</v>
      </c>
      <c r="O10" s="1">
        <v>3.0</v>
      </c>
      <c r="X10" s="1">
        <v>1.0</v>
      </c>
      <c r="Y10" s="1">
        <v>1.0</v>
      </c>
      <c r="Z10" s="1">
        <v>1.0</v>
      </c>
    </row>
    <row r="11" ht="12.0" customHeight="1">
      <c r="A11" s="4" t="s">
        <v>140</v>
      </c>
      <c r="B11" s="1">
        <f t="shared" si="1"/>
        <v>0.125</v>
      </c>
      <c r="C11" s="1">
        <f t="shared" si="2"/>
        <v>0.2678571429</v>
      </c>
      <c r="F11" s="1">
        <v>1.0</v>
      </c>
      <c r="H11" s="1">
        <v>8.0</v>
      </c>
      <c r="I11" s="1">
        <v>1.0</v>
      </c>
      <c r="J11" s="1">
        <v>1.0</v>
      </c>
      <c r="O11" s="1">
        <v>3.0</v>
      </c>
      <c r="X11" s="1">
        <v>1.0</v>
      </c>
      <c r="Y11" s="1">
        <v>1.0</v>
      </c>
      <c r="Z11" s="1">
        <v>1.0</v>
      </c>
    </row>
    <row r="12" ht="12.0" customHeight="1">
      <c r="A12" s="4" t="s">
        <v>141</v>
      </c>
      <c r="B12" s="1">
        <f t="shared" si="1"/>
        <v>0.125</v>
      </c>
      <c r="C12" s="1">
        <f t="shared" si="2"/>
        <v>0.2678571429</v>
      </c>
      <c r="F12" s="1">
        <v>1.0</v>
      </c>
      <c r="H12" s="1">
        <v>8.0</v>
      </c>
      <c r="I12" s="1">
        <v>1.0</v>
      </c>
      <c r="J12" s="1">
        <v>1.0</v>
      </c>
      <c r="O12" s="1">
        <v>3.0</v>
      </c>
      <c r="X12" s="1">
        <v>1.0</v>
      </c>
      <c r="Y12" s="1">
        <v>1.0</v>
      </c>
      <c r="Z12" s="1">
        <v>1.0</v>
      </c>
    </row>
    <row r="13" ht="12.0" customHeight="1">
      <c r="A13" s="5" t="s">
        <v>142</v>
      </c>
      <c r="B13" s="1">
        <f t="shared" si="1"/>
        <v>0.1428571429</v>
      </c>
      <c r="C13" s="1">
        <f t="shared" si="2"/>
        <v>0.2678571429</v>
      </c>
      <c r="O13" s="1">
        <v>3.0</v>
      </c>
      <c r="X13" s="1">
        <v>1.0</v>
      </c>
      <c r="Z13" s="1">
        <v>1.0</v>
      </c>
      <c r="AA13" s="1">
        <v>1.0</v>
      </c>
    </row>
    <row r="14" ht="12.0" customHeight="1">
      <c r="A14" s="4" t="s">
        <v>143</v>
      </c>
      <c r="B14" s="1">
        <f t="shared" si="1"/>
        <v>0.125</v>
      </c>
      <c r="C14" s="1">
        <f t="shared" si="2"/>
        <v>0.2678571429</v>
      </c>
      <c r="F14" s="1">
        <v>1.0</v>
      </c>
      <c r="G14" s="1">
        <v>2.0</v>
      </c>
      <c r="H14" s="1">
        <v>8.0</v>
      </c>
      <c r="I14" s="1">
        <v>1.0</v>
      </c>
      <c r="O14" s="1">
        <v>3.0</v>
      </c>
      <c r="X14" s="1">
        <v>1.0</v>
      </c>
      <c r="Y14" s="1">
        <v>1.0</v>
      </c>
      <c r="Z14" s="1">
        <v>1.0</v>
      </c>
    </row>
    <row r="15" ht="12.0" customHeight="1">
      <c r="A15" s="5" t="s">
        <v>144</v>
      </c>
      <c r="B15" s="1">
        <f t="shared" si="1"/>
        <v>0.1428571429</v>
      </c>
      <c r="C15" s="1">
        <f t="shared" si="2"/>
        <v>0.2678571429</v>
      </c>
      <c r="O15" s="1">
        <v>3.0</v>
      </c>
      <c r="X15" s="1">
        <v>1.0</v>
      </c>
      <c r="Z15" s="1">
        <v>1.0</v>
      </c>
      <c r="AA15" s="1">
        <v>1.0</v>
      </c>
    </row>
    <row r="16" ht="12.0" customHeight="1">
      <c r="A16" s="4" t="s">
        <v>145</v>
      </c>
      <c r="B16" s="1">
        <f t="shared" si="1"/>
        <v>0.125</v>
      </c>
      <c r="C16" s="1">
        <f t="shared" si="2"/>
        <v>0.2678571429</v>
      </c>
      <c r="F16" s="1">
        <v>0.0</v>
      </c>
      <c r="G16" s="1">
        <v>6.0</v>
      </c>
      <c r="H16" s="1">
        <v>8.0</v>
      </c>
      <c r="I16" s="1">
        <v>1.0</v>
      </c>
      <c r="O16" s="1">
        <v>3.0</v>
      </c>
      <c r="X16" s="1">
        <v>1.0</v>
      </c>
      <c r="Y16" s="1">
        <v>1.0</v>
      </c>
      <c r="Z16" s="1">
        <v>1.0</v>
      </c>
    </row>
    <row r="17" ht="12.0" customHeight="1">
      <c r="A17" s="19" t="s">
        <v>146</v>
      </c>
    </row>
    <row r="18" ht="12.0" customHeight="1"/>
    <row r="19" ht="12.0" customHeight="1"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0" customHeight="1">
      <c r="B20" s="1" t="s">
        <v>157</v>
      </c>
      <c r="E20" s="1" t="s">
        <v>158</v>
      </c>
      <c r="O20" s="2"/>
      <c r="P20" s="2" t="s">
        <v>182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4" t="s">
        <v>143</v>
      </c>
      <c r="Q21" s="24" t="s">
        <v>145</v>
      </c>
    </row>
    <row r="22" ht="12.0" customHeight="1">
      <c r="A22" s="5" t="s">
        <v>131</v>
      </c>
      <c r="B22" s="1">
        <v>0.0</v>
      </c>
      <c r="C22" s="1">
        <v>7.0</v>
      </c>
      <c r="D22" s="1">
        <f t="shared" ref="D22:D36" si="3">B22/C22</f>
        <v>0</v>
      </c>
      <c r="E22" s="1">
        <v>1.0</v>
      </c>
      <c r="F22" s="1">
        <v>7.0</v>
      </c>
      <c r="G22" s="1">
        <f t="shared" ref="G22:G36" si="4">E22/F22</f>
        <v>0.1428571429</v>
      </c>
      <c r="H22" s="1">
        <f t="shared" ref="H22:H36" si="5">D22+G22</f>
        <v>0.1428571429</v>
      </c>
      <c r="O22" s="21" t="s">
        <v>131</v>
      </c>
      <c r="P22" s="22"/>
      <c r="Q22" s="22"/>
    </row>
    <row r="23" ht="12.0" customHeight="1">
      <c r="A23" s="5" t="s">
        <v>132</v>
      </c>
      <c r="B23" s="1">
        <v>0.0</v>
      </c>
      <c r="C23" s="1">
        <v>7.0</v>
      </c>
      <c r="D23" s="1">
        <f t="shared" si="3"/>
        <v>0</v>
      </c>
      <c r="E23" s="1">
        <v>1.0</v>
      </c>
      <c r="F23" s="1">
        <v>7.0</v>
      </c>
      <c r="G23" s="1">
        <f t="shared" si="4"/>
        <v>0.1428571429</v>
      </c>
      <c r="H23" s="1">
        <f t="shared" si="5"/>
        <v>0.1428571429</v>
      </c>
      <c r="O23" s="21" t="s">
        <v>132</v>
      </c>
      <c r="P23" s="22"/>
      <c r="Q23" s="22"/>
    </row>
    <row r="24" ht="12.0" customHeight="1">
      <c r="A24" s="5" t="s">
        <v>133</v>
      </c>
      <c r="B24" s="1">
        <v>0.0</v>
      </c>
      <c r="C24" s="1">
        <v>7.0</v>
      </c>
      <c r="D24" s="1">
        <f t="shared" si="3"/>
        <v>0</v>
      </c>
      <c r="E24" s="1">
        <v>1.0</v>
      </c>
      <c r="F24" s="1">
        <v>7.0</v>
      </c>
      <c r="G24" s="1">
        <f t="shared" si="4"/>
        <v>0.1428571429</v>
      </c>
      <c r="H24" s="1">
        <f t="shared" si="5"/>
        <v>0.1428571429</v>
      </c>
      <c r="O24" s="21" t="s">
        <v>133</v>
      </c>
      <c r="P24" s="22"/>
      <c r="Q24" s="22"/>
    </row>
    <row r="25" ht="12.0" customHeight="1">
      <c r="A25" s="5" t="s">
        <v>134</v>
      </c>
      <c r="B25" s="1">
        <v>0.0</v>
      </c>
      <c r="C25" s="1">
        <v>7.0</v>
      </c>
      <c r="D25" s="1">
        <f t="shared" si="3"/>
        <v>0</v>
      </c>
      <c r="E25" s="1">
        <v>1.0</v>
      </c>
      <c r="F25" s="1">
        <v>7.0</v>
      </c>
      <c r="G25" s="1">
        <f t="shared" si="4"/>
        <v>0.1428571429</v>
      </c>
      <c r="H25" s="1">
        <f t="shared" si="5"/>
        <v>0.1428571429</v>
      </c>
      <c r="O25" s="21" t="s">
        <v>134</v>
      </c>
      <c r="P25" s="22"/>
      <c r="Q25" s="22"/>
    </row>
    <row r="26" ht="12.0" customHeight="1">
      <c r="A26" s="5" t="s">
        <v>135</v>
      </c>
      <c r="B26" s="1">
        <v>0.0</v>
      </c>
      <c r="C26" s="1">
        <v>7.0</v>
      </c>
      <c r="D26" s="1">
        <f t="shared" si="3"/>
        <v>0</v>
      </c>
      <c r="E26" s="1">
        <v>1.0</v>
      </c>
      <c r="F26" s="1">
        <v>7.0</v>
      </c>
      <c r="G26" s="1">
        <f t="shared" si="4"/>
        <v>0.1428571429</v>
      </c>
      <c r="H26" s="1">
        <f t="shared" si="5"/>
        <v>0.1428571429</v>
      </c>
      <c r="O26" s="21" t="s">
        <v>135</v>
      </c>
      <c r="P26" s="22"/>
      <c r="Q26" s="22"/>
    </row>
    <row r="27" ht="12.0" customHeight="1">
      <c r="A27" s="4" t="s">
        <v>136</v>
      </c>
      <c r="B27" s="1">
        <v>1.0</v>
      </c>
      <c r="C27" s="1">
        <v>8.0</v>
      </c>
      <c r="D27" s="1">
        <f t="shared" si="3"/>
        <v>0.125</v>
      </c>
      <c r="E27" s="1">
        <v>0.0</v>
      </c>
      <c r="F27" s="1">
        <v>8.0</v>
      </c>
      <c r="G27" s="1">
        <f t="shared" si="4"/>
        <v>0</v>
      </c>
      <c r="H27" s="1">
        <f t="shared" si="5"/>
        <v>0.125</v>
      </c>
      <c r="O27" s="24" t="s">
        <v>136</v>
      </c>
      <c r="P27" s="22"/>
      <c r="Q27" s="22">
        <v>1.0</v>
      </c>
    </row>
    <row r="28" ht="12.0" customHeight="1">
      <c r="A28" s="4" t="s">
        <v>137</v>
      </c>
      <c r="B28" s="1">
        <v>1.0</v>
      </c>
      <c r="C28" s="1">
        <v>8.0</v>
      </c>
      <c r="D28" s="1">
        <f t="shared" si="3"/>
        <v>0.125</v>
      </c>
      <c r="E28" s="1">
        <v>0.0</v>
      </c>
      <c r="F28" s="1">
        <v>8.0</v>
      </c>
      <c r="G28" s="1">
        <f t="shared" si="4"/>
        <v>0</v>
      </c>
      <c r="H28" s="1">
        <f t="shared" si="5"/>
        <v>0.125</v>
      </c>
      <c r="O28" s="24" t="s">
        <v>137</v>
      </c>
      <c r="P28" s="22"/>
      <c r="Q28" s="22">
        <v>1.0</v>
      </c>
    </row>
    <row r="29" ht="12.0" customHeight="1">
      <c r="A29" s="4" t="s">
        <v>138</v>
      </c>
      <c r="B29" s="1">
        <v>1.0</v>
      </c>
      <c r="C29" s="1">
        <v>8.0</v>
      </c>
      <c r="D29" s="1">
        <f t="shared" si="3"/>
        <v>0.125</v>
      </c>
      <c r="E29" s="1">
        <v>0.0</v>
      </c>
      <c r="F29" s="1">
        <v>8.0</v>
      </c>
      <c r="G29" s="1">
        <f t="shared" si="4"/>
        <v>0</v>
      </c>
      <c r="H29" s="1">
        <f t="shared" si="5"/>
        <v>0.125</v>
      </c>
      <c r="O29" s="24" t="s">
        <v>138</v>
      </c>
      <c r="P29" s="22"/>
      <c r="Q29" s="22">
        <v>1.0</v>
      </c>
    </row>
    <row r="30" ht="12.0" customHeight="1">
      <c r="A30" s="25" t="s">
        <v>139</v>
      </c>
      <c r="B30" s="1">
        <v>1.0</v>
      </c>
      <c r="C30" s="1">
        <v>8.0</v>
      </c>
      <c r="D30" s="1">
        <f t="shared" si="3"/>
        <v>0.125</v>
      </c>
      <c r="E30" s="1">
        <v>0.0</v>
      </c>
      <c r="F30" s="1">
        <v>8.0</v>
      </c>
      <c r="G30" s="1">
        <f t="shared" si="4"/>
        <v>0</v>
      </c>
      <c r="H30" s="1">
        <f t="shared" si="5"/>
        <v>0.125</v>
      </c>
      <c r="O30" s="24" t="s">
        <v>139</v>
      </c>
      <c r="P30" s="22">
        <v>1.0</v>
      </c>
      <c r="Q30" s="22"/>
    </row>
    <row r="31" ht="12.0" customHeight="1">
      <c r="A31" s="4" t="s">
        <v>140</v>
      </c>
      <c r="B31" s="1">
        <v>1.0</v>
      </c>
      <c r="C31" s="1">
        <v>8.0</v>
      </c>
      <c r="D31" s="1">
        <f t="shared" si="3"/>
        <v>0.125</v>
      </c>
      <c r="E31" s="1">
        <v>0.0</v>
      </c>
      <c r="F31" s="1">
        <v>8.0</v>
      </c>
      <c r="G31" s="1">
        <f t="shared" si="4"/>
        <v>0</v>
      </c>
      <c r="H31" s="1">
        <f t="shared" si="5"/>
        <v>0.125</v>
      </c>
      <c r="O31" s="24" t="s">
        <v>140</v>
      </c>
      <c r="P31" s="22"/>
      <c r="Q31" s="22">
        <v>1.0</v>
      </c>
    </row>
    <row r="32" ht="12.0" customHeight="1">
      <c r="A32" s="4" t="s">
        <v>141</v>
      </c>
      <c r="B32" s="1">
        <v>1.0</v>
      </c>
      <c r="C32" s="1">
        <v>8.0</v>
      </c>
      <c r="D32" s="1">
        <f t="shared" si="3"/>
        <v>0.125</v>
      </c>
      <c r="E32" s="1">
        <v>0.0</v>
      </c>
      <c r="F32" s="1">
        <v>8.0</v>
      </c>
      <c r="G32" s="1">
        <f t="shared" si="4"/>
        <v>0</v>
      </c>
      <c r="H32" s="1">
        <f t="shared" si="5"/>
        <v>0.125</v>
      </c>
      <c r="O32" s="24" t="s">
        <v>141</v>
      </c>
      <c r="P32" s="22"/>
      <c r="Q32" s="22">
        <v>1.0</v>
      </c>
    </row>
    <row r="33" ht="12.0" customHeight="1">
      <c r="A33" s="5" t="s">
        <v>142</v>
      </c>
      <c r="B33" s="1">
        <v>0.0</v>
      </c>
      <c r="C33" s="1">
        <v>7.0</v>
      </c>
      <c r="D33" s="1">
        <f t="shared" si="3"/>
        <v>0</v>
      </c>
      <c r="E33" s="1">
        <v>1.0</v>
      </c>
      <c r="F33" s="1">
        <v>7.0</v>
      </c>
      <c r="G33" s="1">
        <f t="shared" si="4"/>
        <v>0.1428571429</v>
      </c>
      <c r="H33" s="1">
        <f t="shared" si="5"/>
        <v>0.1428571429</v>
      </c>
      <c r="O33" s="21" t="s">
        <v>142</v>
      </c>
      <c r="P33" s="22"/>
      <c r="Q33" s="22"/>
    </row>
    <row r="34" ht="12.0" customHeight="1">
      <c r="A34" s="4" t="s">
        <v>143</v>
      </c>
      <c r="B34" s="1">
        <v>1.0</v>
      </c>
      <c r="C34" s="1">
        <v>8.0</v>
      </c>
      <c r="D34" s="1">
        <f t="shared" si="3"/>
        <v>0.125</v>
      </c>
      <c r="E34" s="1">
        <v>0.0</v>
      </c>
      <c r="F34" s="1">
        <v>8.0</v>
      </c>
      <c r="G34" s="1">
        <f t="shared" si="4"/>
        <v>0</v>
      </c>
      <c r="H34" s="1">
        <f t="shared" si="5"/>
        <v>0.125</v>
      </c>
      <c r="O34" s="24" t="s">
        <v>143</v>
      </c>
      <c r="P34" s="22"/>
      <c r="Q34" s="22">
        <v>1.0</v>
      </c>
    </row>
    <row r="35" ht="12.0" customHeight="1">
      <c r="A35" s="5" t="s">
        <v>144</v>
      </c>
      <c r="B35" s="1">
        <v>0.0</v>
      </c>
      <c r="C35" s="1">
        <v>7.0</v>
      </c>
      <c r="D35" s="1">
        <f t="shared" si="3"/>
        <v>0</v>
      </c>
      <c r="E35" s="1">
        <v>1.0</v>
      </c>
      <c r="F35" s="1">
        <v>7.0</v>
      </c>
      <c r="G35" s="1">
        <f t="shared" si="4"/>
        <v>0.1428571429</v>
      </c>
      <c r="H35" s="1">
        <f t="shared" si="5"/>
        <v>0.1428571429</v>
      </c>
      <c r="O35" s="21" t="s">
        <v>144</v>
      </c>
      <c r="P35" s="22"/>
      <c r="Q35" s="22"/>
    </row>
    <row r="36" ht="12.0" customHeight="1">
      <c r="A36" s="4" t="s">
        <v>145</v>
      </c>
      <c r="B36" s="1">
        <v>1.0</v>
      </c>
      <c r="C36" s="1">
        <v>8.0</v>
      </c>
      <c r="D36" s="1">
        <f t="shared" si="3"/>
        <v>0.125</v>
      </c>
      <c r="E36" s="1">
        <v>0.0</v>
      </c>
      <c r="F36" s="1">
        <v>8.0</v>
      </c>
      <c r="G36" s="1">
        <f t="shared" si="4"/>
        <v>0</v>
      </c>
      <c r="H36" s="1">
        <f t="shared" si="5"/>
        <v>0.125</v>
      </c>
      <c r="O36" s="24" t="s">
        <v>145</v>
      </c>
      <c r="P36" s="22">
        <v>1.0</v>
      </c>
      <c r="Q36" s="22"/>
    </row>
    <row r="37" ht="12.0" customHeight="1">
      <c r="A37" s="19" t="s">
        <v>146</v>
      </c>
      <c r="O37" s="23" t="s">
        <v>146</v>
      </c>
      <c r="P37" s="23"/>
      <c r="Q37" s="23"/>
    </row>
    <row r="38" ht="12.0" customHeight="1">
      <c r="P38" s="1">
        <f t="shared" ref="P38:Q38" si="6">SUM(P22:P37)</f>
        <v>2</v>
      </c>
      <c r="Q38" s="1">
        <f t="shared" si="6"/>
        <v>6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17" si="1">H22</f>
        <v>0</v>
      </c>
      <c r="C2" s="1">
        <v>0.125</v>
      </c>
      <c r="D2" s="1" t="str">
        <f t="shared" ref="D2:D17" si="2">I22</f>
        <v/>
      </c>
      <c r="F2" s="1">
        <v>0.0</v>
      </c>
      <c r="H2" s="1">
        <v>8.0</v>
      </c>
      <c r="I2" s="1">
        <v>1.0</v>
      </c>
      <c r="J2" s="1">
        <v>1.0</v>
      </c>
      <c r="O2" s="1">
        <v>3.0</v>
      </c>
      <c r="Z2" s="1">
        <v>1.0</v>
      </c>
    </row>
    <row r="3" ht="12.0" customHeight="1">
      <c r="A3" s="5" t="s">
        <v>132</v>
      </c>
      <c r="B3" s="1">
        <f t="shared" si="1"/>
        <v>0</v>
      </c>
      <c r="C3" s="1">
        <v>0.125</v>
      </c>
      <c r="D3" s="1" t="str">
        <f t="shared" si="2"/>
        <v/>
      </c>
      <c r="F3" s="1">
        <v>0.0</v>
      </c>
      <c r="H3" s="1">
        <v>8.0</v>
      </c>
      <c r="I3" s="1">
        <v>1.0</v>
      </c>
      <c r="J3" s="1">
        <v>1.0</v>
      </c>
      <c r="O3" s="1">
        <v>3.0</v>
      </c>
      <c r="Z3" s="1">
        <v>1.0</v>
      </c>
    </row>
    <row r="4" ht="12.0" customHeight="1">
      <c r="A4" s="5" t="s">
        <v>133</v>
      </c>
      <c r="B4" s="1">
        <f t="shared" si="1"/>
        <v>0</v>
      </c>
      <c r="C4" s="1">
        <v>0.125</v>
      </c>
      <c r="D4" s="1" t="str">
        <f t="shared" si="2"/>
        <v/>
      </c>
      <c r="F4" s="1">
        <v>1.0</v>
      </c>
      <c r="G4" s="1">
        <v>3.0</v>
      </c>
      <c r="H4" s="1">
        <v>8.0</v>
      </c>
      <c r="I4" s="1">
        <v>1.0</v>
      </c>
      <c r="O4" s="1">
        <v>3.0</v>
      </c>
      <c r="Z4" s="1">
        <v>1.0</v>
      </c>
    </row>
    <row r="5" ht="12.0" customHeight="1">
      <c r="A5" s="5" t="s">
        <v>134</v>
      </c>
      <c r="B5" s="1">
        <f t="shared" si="1"/>
        <v>0</v>
      </c>
      <c r="C5" s="1">
        <v>0.125</v>
      </c>
      <c r="D5" s="1" t="str">
        <f t="shared" si="2"/>
        <v/>
      </c>
      <c r="F5" s="1">
        <v>1.0</v>
      </c>
      <c r="H5" s="1">
        <v>8.0</v>
      </c>
      <c r="I5" s="1">
        <v>1.0</v>
      </c>
      <c r="J5" s="1">
        <v>1.0</v>
      </c>
      <c r="O5" s="1">
        <v>3.0</v>
      </c>
      <c r="Z5" s="1">
        <v>1.0</v>
      </c>
    </row>
    <row r="6" ht="12.0" customHeight="1">
      <c r="A6" s="5" t="s">
        <v>135</v>
      </c>
      <c r="B6" s="1">
        <f t="shared" si="1"/>
        <v>0</v>
      </c>
      <c r="C6" s="1">
        <v>0.125</v>
      </c>
      <c r="D6" s="1" t="str">
        <f t="shared" si="2"/>
        <v/>
      </c>
      <c r="F6" s="1">
        <v>1.0</v>
      </c>
      <c r="H6" s="1">
        <v>8.0</v>
      </c>
      <c r="I6" s="1">
        <v>1.0</v>
      </c>
      <c r="J6" s="1">
        <v>1.0</v>
      </c>
      <c r="O6" s="1">
        <v>3.0</v>
      </c>
      <c r="Z6" s="1">
        <v>1.0</v>
      </c>
    </row>
    <row r="7" ht="12.0" customHeight="1">
      <c r="A7" s="4" t="s">
        <v>136</v>
      </c>
      <c r="B7" s="1">
        <f t="shared" si="1"/>
        <v>0.125</v>
      </c>
      <c r="C7" s="1">
        <v>0.125</v>
      </c>
      <c r="D7" s="1" t="str">
        <f t="shared" si="2"/>
        <v/>
      </c>
      <c r="O7" s="1">
        <v>3.0</v>
      </c>
      <c r="Z7" s="1">
        <v>1.0</v>
      </c>
      <c r="AA7" s="1">
        <v>1.0</v>
      </c>
    </row>
    <row r="8" ht="12.0" customHeight="1">
      <c r="A8" s="4" t="s">
        <v>137</v>
      </c>
      <c r="B8" s="1">
        <f t="shared" si="1"/>
        <v>0.125</v>
      </c>
      <c r="C8" s="1">
        <v>0.125</v>
      </c>
      <c r="D8" s="1" t="str">
        <f t="shared" si="2"/>
        <v/>
      </c>
      <c r="O8" s="1">
        <v>3.0</v>
      </c>
      <c r="Z8" s="1">
        <v>1.0</v>
      </c>
      <c r="AA8" s="1">
        <v>1.0</v>
      </c>
    </row>
    <row r="9" ht="12.0" customHeight="1">
      <c r="A9" s="4" t="s">
        <v>138</v>
      </c>
      <c r="B9" s="1">
        <f t="shared" si="1"/>
        <v>0.125</v>
      </c>
      <c r="C9" s="1">
        <v>0.125</v>
      </c>
      <c r="D9" s="1" t="str">
        <f t="shared" si="2"/>
        <v/>
      </c>
      <c r="O9" s="1">
        <v>3.0</v>
      </c>
      <c r="Z9" s="1">
        <v>1.0</v>
      </c>
      <c r="AA9" s="1">
        <v>1.0</v>
      </c>
    </row>
    <row r="10" ht="12.0" customHeight="1">
      <c r="A10" s="25" t="s">
        <v>139</v>
      </c>
      <c r="B10" s="1">
        <f t="shared" si="1"/>
        <v>0.125</v>
      </c>
      <c r="C10" s="1">
        <v>0.125</v>
      </c>
      <c r="D10" s="1" t="str">
        <f t="shared" si="2"/>
        <v/>
      </c>
      <c r="O10" s="1">
        <v>3.0</v>
      </c>
      <c r="Z10" s="1">
        <v>1.0</v>
      </c>
      <c r="AA10" s="1">
        <v>1.0</v>
      </c>
    </row>
    <row r="11" ht="12.0" customHeight="1">
      <c r="A11" s="4" t="s">
        <v>140</v>
      </c>
      <c r="B11" s="1">
        <f t="shared" si="1"/>
        <v>0.125</v>
      </c>
      <c r="C11" s="1">
        <v>0.125</v>
      </c>
      <c r="D11" s="1" t="str">
        <f t="shared" si="2"/>
        <v/>
      </c>
      <c r="O11" s="1">
        <v>3.0</v>
      </c>
      <c r="Z11" s="1">
        <v>1.0</v>
      </c>
      <c r="AA11" s="1">
        <v>1.0</v>
      </c>
    </row>
    <row r="12" ht="12.0" customHeight="1">
      <c r="A12" s="4" t="s">
        <v>141</v>
      </c>
      <c r="B12" s="1">
        <f t="shared" si="1"/>
        <v>0.125</v>
      </c>
      <c r="C12" s="1">
        <v>0.125</v>
      </c>
      <c r="D12" s="1" t="str">
        <f t="shared" si="2"/>
        <v/>
      </c>
      <c r="O12" s="1">
        <v>3.0</v>
      </c>
      <c r="Z12" s="1">
        <v>1.0</v>
      </c>
      <c r="AA12" s="1">
        <v>1.0</v>
      </c>
    </row>
    <row r="13" ht="12.0" customHeight="1">
      <c r="A13" s="5" t="s">
        <v>142</v>
      </c>
      <c r="B13" s="1">
        <f t="shared" si="1"/>
        <v>0</v>
      </c>
      <c r="C13" s="1">
        <v>0.125</v>
      </c>
      <c r="D13" s="1" t="str">
        <f t="shared" si="2"/>
        <v/>
      </c>
      <c r="F13" s="1">
        <v>1.0</v>
      </c>
      <c r="H13" s="1">
        <v>8.0</v>
      </c>
      <c r="I13" s="1">
        <v>1.0</v>
      </c>
      <c r="J13" s="1">
        <v>1.0</v>
      </c>
      <c r="O13" s="1">
        <v>3.0</v>
      </c>
      <c r="Z13" s="1">
        <v>1.0</v>
      </c>
    </row>
    <row r="14" ht="12.0" customHeight="1">
      <c r="A14" s="4" t="s">
        <v>143</v>
      </c>
      <c r="B14" s="1">
        <f t="shared" si="1"/>
        <v>0.125</v>
      </c>
      <c r="C14" s="1">
        <v>0.125</v>
      </c>
      <c r="D14" s="1" t="str">
        <f t="shared" si="2"/>
        <v/>
      </c>
      <c r="O14" s="1">
        <v>3.0</v>
      </c>
      <c r="Z14" s="1">
        <v>1.0</v>
      </c>
      <c r="AA14" s="1">
        <v>1.0</v>
      </c>
    </row>
    <row r="15" ht="12.0" customHeight="1">
      <c r="A15" s="5" t="s">
        <v>144</v>
      </c>
      <c r="B15" s="1">
        <f t="shared" si="1"/>
        <v>0</v>
      </c>
      <c r="C15" s="1">
        <v>0.125</v>
      </c>
      <c r="D15" s="1" t="str">
        <f t="shared" si="2"/>
        <v/>
      </c>
      <c r="F15" s="1">
        <v>0.0</v>
      </c>
      <c r="G15" s="1">
        <v>1.0</v>
      </c>
      <c r="H15" s="1">
        <v>8.0</v>
      </c>
      <c r="I15" s="1">
        <v>1.0</v>
      </c>
      <c r="O15" s="1">
        <v>3.0</v>
      </c>
      <c r="Z15" s="1">
        <v>1.0</v>
      </c>
    </row>
    <row r="16" ht="12.0" customHeight="1">
      <c r="A16" s="4" t="s">
        <v>145</v>
      </c>
      <c r="B16" s="1">
        <f t="shared" si="1"/>
        <v>0.125</v>
      </c>
      <c r="C16" s="1">
        <v>0.125</v>
      </c>
      <c r="D16" s="1" t="str">
        <f t="shared" si="2"/>
        <v/>
      </c>
      <c r="O16" s="1">
        <v>3.0</v>
      </c>
      <c r="Z16" s="1">
        <v>1.0</v>
      </c>
      <c r="AA16" s="1">
        <v>1.0</v>
      </c>
    </row>
    <row r="17" ht="12.0" customHeight="1">
      <c r="A17" s="5" t="s">
        <v>146</v>
      </c>
      <c r="B17" s="1">
        <f t="shared" si="1"/>
        <v>0</v>
      </c>
      <c r="C17" s="1">
        <v>0.125</v>
      </c>
      <c r="D17" s="1" t="str">
        <f t="shared" si="2"/>
        <v/>
      </c>
      <c r="F17" s="1">
        <v>0.0</v>
      </c>
      <c r="G17" s="1">
        <v>4.0</v>
      </c>
      <c r="H17" s="1">
        <v>8.0</v>
      </c>
      <c r="I17" s="1">
        <v>1.0</v>
      </c>
      <c r="O17" s="1">
        <v>3.0</v>
      </c>
      <c r="Z17" s="1">
        <v>1.0</v>
      </c>
    </row>
    <row r="18" ht="12.0" customHeight="1">
      <c r="F18" s="1" t="s">
        <v>183</v>
      </c>
    </row>
    <row r="19" ht="12.0" customHeight="1"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2.0" customHeight="1">
      <c r="B20" s="1" t="s">
        <v>184</v>
      </c>
      <c r="O20" s="2"/>
      <c r="P20" s="2" t="s">
        <v>185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1" t="s">
        <v>144</v>
      </c>
      <c r="Q21" s="21" t="s">
        <v>133</v>
      </c>
      <c r="R21" s="21" t="s">
        <v>146</v>
      </c>
    </row>
    <row r="22" ht="12.0" customHeight="1">
      <c r="A22" s="5" t="s">
        <v>131</v>
      </c>
      <c r="B22" s="1">
        <v>0.0</v>
      </c>
      <c r="C22" s="1">
        <v>8.0</v>
      </c>
      <c r="D22" s="1">
        <f t="shared" ref="D22:D37" si="3">B22/C22</f>
        <v>0</v>
      </c>
      <c r="H22" s="1">
        <f t="shared" ref="H22:H37" si="4">D22+G22</f>
        <v>0</v>
      </c>
      <c r="O22" s="21" t="s">
        <v>131</v>
      </c>
      <c r="P22" s="22">
        <v>1.0</v>
      </c>
      <c r="Q22" s="22"/>
      <c r="R22" s="22"/>
    </row>
    <row r="23" ht="12.0" customHeight="1">
      <c r="A23" s="5" t="s">
        <v>132</v>
      </c>
      <c r="B23" s="1">
        <v>0.0</v>
      </c>
      <c r="C23" s="1">
        <v>8.0</v>
      </c>
      <c r="D23" s="1">
        <f t="shared" si="3"/>
        <v>0</v>
      </c>
      <c r="H23" s="1">
        <f t="shared" si="4"/>
        <v>0</v>
      </c>
      <c r="O23" s="21" t="s">
        <v>132</v>
      </c>
      <c r="P23" s="22"/>
      <c r="Q23" s="22">
        <v>1.0</v>
      </c>
      <c r="R23" s="22"/>
    </row>
    <row r="24" ht="12.0" customHeight="1">
      <c r="A24" s="5" t="s">
        <v>133</v>
      </c>
      <c r="B24" s="1">
        <v>0.0</v>
      </c>
      <c r="C24" s="1">
        <v>8.0</v>
      </c>
      <c r="D24" s="1">
        <f t="shared" si="3"/>
        <v>0</v>
      </c>
      <c r="H24" s="1">
        <f t="shared" si="4"/>
        <v>0</v>
      </c>
      <c r="O24" s="21" t="s">
        <v>133</v>
      </c>
      <c r="P24" s="22"/>
      <c r="Q24" s="22"/>
      <c r="R24" s="22">
        <v>1.0</v>
      </c>
    </row>
    <row r="25" ht="12.0" customHeight="1">
      <c r="A25" s="5" t="s">
        <v>134</v>
      </c>
      <c r="B25" s="1">
        <v>0.0</v>
      </c>
      <c r="C25" s="1">
        <v>8.0</v>
      </c>
      <c r="D25" s="1">
        <f t="shared" si="3"/>
        <v>0</v>
      </c>
      <c r="H25" s="1">
        <f t="shared" si="4"/>
        <v>0</v>
      </c>
      <c r="O25" s="21" t="s">
        <v>134</v>
      </c>
      <c r="P25" s="22"/>
      <c r="Q25" s="22"/>
      <c r="R25" s="22">
        <v>1.0</v>
      </c>
    </row>
    <row r="26" ht="12.0" customHeight="1">
      <c r="A26" s="5" t="s">
        <v>135</v>
      </c>
      <c r="B26" s="1">
        <v>0.0</v>
      </c>
      <c r="C26" s="1">
        <v>8.0</v>
      </c>
      <c r="D26" s="1">
        <f t="shared" si="3"/>
        <v>0</v>
      </c>
      <c r="H26" s="1">
        <f t="shared" si="4"/>
        <v>0</v>
      </c>
      <c r="O26" s="21" t="s">
        <v>135</v>
      </c>
      <c r="P26" s="22"/>
      <c r="Q26" s="22"/>
      <c r="R26" s="22">
        <v>1.0</v>
      </c>
    </row>
    <row r="27" ht="12.0" customHeight="1">
      <c r="A27" s="4" t="s">
        <v>136</v>
      </c>
      <c r="B27" s="1">
        <v>1.0</v>
      </c>
      <c r="C27" s="1">
        <v>8.0</v>
      </c>
      <c r="D27" s="1">
        <f t="shared" si="3"/>
        <v>0.125</v>
      </c>
      <c r="H27" s="1">
        <f t="shared" si="4"/>
        <v>0.125</v>
      </c>
      <c r="O27" s="24" t="s">
        <v>136</v>
      </c>
      <c r="P27" s="22"/>
      <c r="Q27" s="22"/>
      <c r="R27" s="22"/>
    </row>
    <row r="28" ht="12.0" customHeight="1">
      <c r="A28" s="4" t="s">
        <v>137</v>
      </c>
      <c r="B28" s="1">
        <v>1.0</v>
      </c>
      <c r="C28" s="1">
        <v>8.0</v>
      </c>
      <c r="D28" s="1">
        <f t="shared" si="3"/>
        <v>0.125</v>
      </c>
      <c r="H28" s="1">
        <f t="shared" si="4"/>
        <v>0.125</v>
      </c>
      <c r="O28" s="24" t="s">
        <v>137</v>
      </c>
      <c r="P28" s="22"/>
      <c r="Q28" s="22"/>
      <c r="R28" s="22"/>
    </row>
    <row r="29" ht="12.0" customHeight="1">
      <c r="A29" s="4" t="s">
        <v>138</v>
      </c>
      <c r="B29" s="1">
        <v>1.0</v>
      </c>
      <c r="C29" s="1">
        <v>8.0</v>
      </c>
      <c r="D29" s="1">
        <f t="shared" si="3"/>
        <v>0.125</v>
      </c>
      <c r="H29" s="1">
        <f t="shared" si="4"/>
        <v>0.125</v>
      </c>
      <c r="O29" s="24" t="s">
        <v>138</v>
      </c>
      <c r="P29" s="22"/>
      <c r="Q29" s="22"/>
      <c r="R29" s="22"/>
    </row>
    <row r="30" ht="12.0" customHeight="1">
      <c r="A30" s="25" t="s">
        <v>139</v>
      </c>
      <c r="B30" s="1">
        <v>1.0</v>
      </c>
      <c r="C30" s="1">
        <v>8.0</v>
      </c>
      <c r="D30" s="1">
        <f t="shared" si="3"/>
        <v>0.125</v>
      </c>
      <c r="H30" s="1">
        <f t="shared" si="4"/>
        <v>0.125</v>
      </c>
      <c r="O30" s="24" t="s">
        <v>139</v>
      </c>
      <c r="P30" s="22"/>
      <c r="Q30" s="22"/>
      <c r="R30" s="22"/>
    </row>
    <row r="31" ht="12.0" customHeight="1">
      <c r="A31" s="4" t="s">
        <v>140</v>
      </c>
      <c r="B31" s="1">
        <v>1.0</v>
      </c>
      <c r="C31" s="1">
        <v>8.0</v>
      </c>
      <c r="D31" s="1">
        <f t="shared" si="3"/>
        <v>0.125</v>
      </c>
      <c r="H31" s="1">
        <f t="shared" si="4"/>
        <v>0.125</v>
      </c>
      <c r="O31" s="24" t="s">
        <v>140</v>
      </c>
      <c r="P31" s="22"/>
      <c r="Q31" s="22"/>
      <c r="R31" s="22"/>
    </row>
    <row r="32" ht="12.0" customHeight="1">
      <c r="A32" s="4" t="s">
        <v>141</v>
      </c>
      <c r="B32" s="1">
        <v>1.0</v>
      </c>
      <c r="C32" s="1">
        <v>8.0</v>
      </c>
      <c r="D32" s="1">
        <f t="shared" si="3"/>
        <v>0.125</v>
      </c>
      <c r="H32" s="1">
        <f t="shared" si="4"/>
        <v>0.125</v>
      </c>
      <c r="O32" s="24" t="s">
        <v>141</v>
      </c>
      <c r="P32" s="22"/>
      <c r="Q32" s="22"/>
      <c r="R32" s="22"/>
    </row>
    <row r="33" ht="12.0" customHeight="1">
      <c r="A33" s="5" t="s">
        <v>142</v>
      </c>
      <c r="B33" s="1">
        <v>0.0</v>
      </c>
      <c r="C33" s="1">
        <v>8.0</v>
      </c>
      <c r="D33" s="1">
        <f t="shared" si="3"/>
        <v>0</v>
      </c>
      <c r="H33" s="1">
        <f t="shared" si="4"/>
        <v>0</v>
      </c>
      <c r="O33" s="21" t="s">
        <v>142</v>
      </c>
      <c r="P33" s="22"/>
      <c r="Q33" s="22"/>
      <c r="R33" s="22">
        <v>1.0</v>
      </c>
    </row>
    <row r="34" ht="12.0" customHeight="1">
      <c r="A34" s="4" t="s">
        <v>143</v>
      </c>
      <c r="B34" s="1">
        <v>1.0</v>
      </c>
      <c r="C34" s="1">
        <v>8.0</v>
      </c>
      <c r="D34" s="1">
        <f t="shared" si="3"/>
        <v>0.125</v>
      </c>
      <c r="H34" s="1">
        <f t="shared" si="4"/>
        <v>0.125</v>
      </c>
      <c r="O34" s="24" t="s">
        <v>143</v>
      </c>
      <c r="P34" s="22"/>
      <c r="Q34" s="22"/>
      <c r="R34" s="22"/>
    </row>
    <row r="35" ht="12.0" customHeight="1">
      <c r="A35" s="5" t="s">
        <v>144</v>
      </c>
      <c r="B35" s="1">
        <v>0.0</v>
      </c>
      <c r="C35" s="1">
        <v>8.0</v>
      </c>
      <c r="D35" s="1">
        <f t="shared" si="3"/>
        <v>0</v>
      </c>
      <c r="H35" s="1">
        <f t="shared" si="4"/>
        <v>0</v>
      </c>
      <c r="O35" s="21" t="s">
        <v>144</v>
      </c>
      <c r="P35" s="22"/>
      <c r="Q35" s="22">
        <v>1.0</v>
      </c>
      <c r="R35" s="22"/>
    </row>
    <row r="36" ht="12.0" customHeight="1">
      <c r="A36" s="4" t="s">
        <v>145</v>
      </c>
      <c r="B36" s="1">
        <v>1.0</v>
      </c>
      <c r="C36" s="1">
        <v>8.0</v>
      </c>
      <c r="D36" s="1">
        <f t="shared" si="3"/>
        <v>0.125</v>
      </c>
      <c r="H36" s="1">
        <f t="shared" si="4"/>
        <v>0.125</v>
      </c>
      <c r="O36" s="24" t="s">
        <v>145</v>
      </c>
      <c r="P36" s="22"/>
      <c r="Q36" s="22"/>
      <c r="R36" s="22"/>
    </row>
    <row r="37" ht="12.0" customHeight="1">
      <c r="A37" s="5" t="s">
        <v>146</v>
      </c>
      <c r="B37" s="1">
        <v>0.0</v>
      </c>
      <c r="C37" s="1">
        <v>8.0</v>
      </c>
      <c r="D37" s="1">
        <f t="shared" si="3"/>
        <v>0</v>
      </c>
      <c r="H37" s="1">
        <f t="shared" si="4"/>
        <v>0</v>
      </c>
      <c r="O37" s="21" t="s">
        <v>146</v>
      </c>
      <c r="P37" s="22"/>
      <c r="Q37" s="22">
        <v>1.0</v>
      </c>
      <c r="R37" s="22"/>
    </row>
    <row r="38" ht="12.0" customHeight="1">
      <c r="P38" s="1">
        <f t="shared" ref="P38:R38" si="5">SUM(P22:P37)</f>
        <v>1</v>
      </c>
      <c r="Q38" s="1">
        <f t="shared" si="5"/>
        <v>3</v>
      </c>
      <c r="R38" s="1">
        <f t="shared" si="5"/>
        <v>4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4" si="1">H22</f>
        <v>0</v>
      </c>
      <c r="C2" s="1">
        <v>1.0</v>
      </c>
      <c r="F2" s="1">
        <v>1.0</v>
      </c>
      <c r="H2" s="1">
        <v>3.0</v>
      </c>
      <c r="I2" s="1">
        <v>1.0</v>
      </c>
      <c r="L2" s="1">
        <v>4.0</v>
      </c>
      <c r="M2" s="1">
        <v>7.0</v>
      </c>
      <c r="O2" s="1">
        <v>2.0</v>
      </c>
      <c r="U2" s="1">
        <v>1.0</v>
      </c>
    </row>
    <row r="3" ht="12.0" customHeight="1">
      <c r="A3" s="5" t="s">
        <v>132</v>
      </c>
      <c r="B3" s="1">
        <f t="shared" si="1"/>
        <v>1</v>
      </c>
      <c r="C3" s="1">
        <v>1.0</v>
      </c>
      <c r="F3" s="1">
        <v>1.0</v>
      </c>
      <c r="H3" s="1">
        <v>3.0</v>
      </c>
      <c r="I3" s="1">
        <v>1.0</v>
      </c>
      <c r="J3" s="1">
        <v>1.0</v>
      </c>
      <c r="L3" s="1">
        <v>3.0</v>
      </c>
      <c r="M3" s="1">
        <v>7.0</v>
      </c>
      <c r="O3" s="1">
        <v>2.0</v>
      </c>
      <c r="U3" s="1">
        <v>1.0</v>
      </c>
      <c r="V3" s="1">
        <v>1.0</v>
      </c>
    </row>
    <row r="4" ht="12.0" customHeight="1">
      <c r="A4" s="5" t="s">
        <v>133</v>
      </c>
      <c r="B4" s="1">
        <f t="shared" si="1"/>
        <v>0</v>
      </c>
      <c r="C4" s="1">
        <v>1.0</v>
      </c>
      <c r="F4" s="1">
        <v>0.0</v>
      </c>
      <c r="G4" s="1">
        <v>1.0</v>
      </c>
      <c r="H4" s="1">
        <v>3.0</v>
      </c>
      <c r="I4" s="1">
        <v>1.0</v>
      </c>
      <c r="M4" s="1">
        <v>7.0</v>
      </c>
      <c r="O4" s="1">
        <v>1.0</v>
      </c>
      <c r="U4" s="1">
        <v>1.0</v>
      </c>
    </row>
    <row r="5" ht="12.0" customHeight="1">
      <c r="A5" s="19" t="s">
        <v>134</v>
      </c>
      <c r="M5" s="1">
        <v>7.0</v>
      </c>
    </row>
    <row r="6" ht="12.0" customHeight="1">
      <c r="A6" s="19" t="s">
        <v>135</v>
      </c>
      <c r="M6" s="1">
        <v>7.0</v>
      </c>
    </row>
    <row r="7" ht="12.0" customHeight="1">
      <c r="A7" s="19" t="s">
        <v>136</v>
      </c>
      <c r="M7" s="1">
        <v>7.0</v>
      </c>
    </row>
    <row r="8" ht="12.0" customHeight="1">
      <c r="A8" s="19" t="s">
        <v>137</v>
      </c>
      <c r="M8" s="1">
        <v>7.0</v>
      </c>
    </row>
    <row r="9" ht="12.0" customHeight="1">
      <c r="A9" s="19" t="s">
        <v>138</v>
      </c>
      <c r="M9" s="1">
        <v>7.0</v>
      </c>
    </row>
    <row r="10" ht="12.0" customHeight="1">
      <c r="A10" s="20" t="s">
        <v>139</v>
      </c>
      <c r="M10" s="1">
        <v>7.0</v>
      </c>
    </row>
    <row r="11" ht="12.0" customHeight="1">
      <c r="A11" s="19" t="s">
        <v>140</v>
      </c>
      <c r="M11" s="1">
        <v>7.0</v>
      </c>
    </row>
    <row r="12" ht="12.0" customHeight="1">
      <c r="A12" s="19" t="s">
        <v>141</v>
      </c>
      <c r="M12" s="1">
        <v>7.0</v>
      </c>
    </row>
    <row r="13" ht="12.0" customHeight="1">
      <c r="A13" s="19" t="s">
        <v>142</v>
      </c>
      <c r="M13" s="1">
        <v>7.0</v>
      </c>
    </row>
    <row r="14" ht="12.0" customHeight="1">
      <c r="A14" s="19" t="s">
        <v>143</v>
      </c>
      <c r="M14" s="1">
        <v>7.0</v>
      </c>
    </row>
    <row r="15" ht="12.0" customHeight="1">
      <c r="A15" s="19" t="s">
        <v>144</v>
      </c>
      <c r="M15" s="1">
        <v>7.0</v>
      </c>
    </row>
    <row r="16" ht="12.0" customHeight="1">
      <c r="A16" s="19" t="s">
        <v>145</v>
      </c>
      <c r="M16" s="1">
        <v>7.0</v>
      </c>
    </row>
    <row r="17" ht="12.0" customHeight="1">
      <c r="A17" s="19" t="s">
        <v>146</v>
      </c>
      <c r="M17" s="1">
        <v>7.0</v>
      </c>
    </row>
    <row r="18" ht="12.0" customHeight="1"/>
    <row r="19" ht="12.0" customHeight="1"/>
    <row r="20" ht="12.0" customHeight="1">
      <c r="B20" s="1" t="s">
        <v>147</v>
      </c>
      <c r="O20" s="2"/>
      <c r="P20" s="2" t="s">
        <v>148</v>
      </c>
      <c r="Q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1" t="s">
        <v>133</v>
      </c>
      <c r="Q21" s="21" t="s">
        <v>131</v>
      </c>
    </row>
    <row r="22" ht="12.0" customHeight="1">
      <c r="A22" s="5" t="s">
        <v>131</v>
      </c>
      <c r="C22" s="1">
        <v>1.0</v>
      </c>
      <c r="D22" s="1">
        <f t="shared" ref="D22:D24" si="2">B22/C22</f>
        <v>0</v>
      </c>
      <c r="H22" s="1">
        <f t="shared" ref="H22:H24" si="3">D22</f>
        <v>0</v>
      </c>
      <c r="O22" s="21" t="s">
        <v>131</v>
      </c>
      <c r="P22" s="22"/>
      <c r="Q22" s="22"/>
    </row>
    <row r="23" ht="12.0" customHeight="1">
      <c r="A23" s="5" t="s">
        <v>132</v>
      </c>
      <c r="B23" s="1">
        <v>1.0</v>
      </c>
      <c r="C23" s="1">
        <v>1.0</v>
      </c>
      <c r="D23" s="1">
        <f t="shared" si="2"/>
        <v>1</v>
      </c>
      <c r="H23" s="1">
        <f t="shared" si="3"/>
        <v>1</v>
      </c>
      <c r="O23" s="21" t="s">
        <v>132</v>
      </c>
      <c r="P23" s="22">
        <v>1.0</v>
      </c>
      <c r="Q23" s="22"/>
    </row>
    <row r="24" ht="12.0" customHeight="1">
      <c r="A24" s="5" t="s">
        <v>133</v>
      </c>
      <c r="C24" s="1">
        <v>1.0</v>
      </c>
      <c r="D24" s="1">
        <f t="shared" si="2"/>
        <v>0</v>
      </c>
      <c r="H24" s="1">
        <f t="shared" si="3"/>
        <v>0</v>
      </c>
      <c r="O24" s="21" t="s">
        <v>133</v>
      </c>
      <c r="P24" s="22"/>
      <c r="Q24" s="22"/>
    </row>
    <row r="25" ht="12.0" customHeight="1">
      <c r="A25" s="19" t="s">
        <v>134</v>
      </c>
      <c r="O25" s="23" t="s">
        <v>134</v>
      </c>
      <c r="P25" s="23"/>
      <c r="Q25" s="23"/>
    </row>
    <row r="26" ht="12.0" customHeight="1">
      <c r="A26" s="19" t="s">
        <v>135</v>
      </c>
      <c r="O26" s="23" t="s">
        <v>135</v>
      </c>
      <c r="P26" s="23"/>
      <c r="Q26" s="23"/>
    </row>
    <row r="27" ht="12.0" customHeight="1">
      <c r="A27" s="19" t="s">
        <v>136</v>
      </c>
      <c r="O27" s="23" t="s">
        <v>136</v>
      </c>
      <c r="P27" s="23"/>
      <c r="Q27" s="23"/>
    </row>
    <row r="28" ht="12.0" customHeight="1">
      <c r="A28" s="19" t="s">
        <v>137</v>
      </c>
      <c r="O28" s="23" t="s">
        <v>137</v>
      </c>
      <c r="P28" s="23"/>
      <c r="Q28" s="23"/>
    </row>
    <row r="29" ht="12.0" customHeight="1">
      <c r="A29" s="19" t="s">
        <v>138</v>
      </c>
      <c r="O29" s="23" t="s">
        <v>138</v>
      </c>
      <c r="P29" s="23"/>
      <c r="Q29" s="23"/>
    </row>
    <row r="30" ht="12.0" customHeight="1">
      <c r="A30" s="20" t="s">
        <v>139</v>
      </c>
      <c r="O30" s="23" t="s">
        <v>139</v>
      </c>
      <c r="P30" s="23"/>
      <c r="Q30" s="23"/>
    </row>
    <row r="31" ht="12.0" customHeight="1">
      <c r="A31" s="19" t="s">
        <v>140</v>
      </c>
      <c r="O31" s="23" t="s">
        <v>140</v>
      </c>
      <c r="P31" s="23"/>
      <c r="Q31" s="23"/>
    </row>
    <row r="32" ht="12.0" customHeight="1">
      <c r="A32" s="19" t="s">
        <v>141</v>
      </c>
      <c r="O32" s="23" t="s">
        <v>141</v>
      </c>
      <c r="P32" s="23"/>
      <c r="Q32" s="23"/>
    </row>
    <row r="33" ht="12.0" customHeight="1">
      <c r="A33" s="19" t="s">
        <v>142</v>
      </c>
      <c r="O33" s="23" t="s">
        <v>142</v>
      </c>
      <c r="P33" s="23"/>
      <c r="Q33" s="23"/>
    </row>
    <row r="34" ht="12.0" customHeight="1">
      <c r="A34" s="19" t="s">
        <v>143</v>
      </c>
      <c r="O34" s="23" t="s">
        <v>143</v>
      </c>
      <c r="P34" s="23"/>
      <c r="Q34" s="23"/>
    </row>
    <row r="35" ht="12.0" customHeight="1">
      <c r="A35" s="19" t="s">
        <v>144</v>
      </c>
      <c r="O35" s="23" t="s">
        <v>144</v>
      </c>
      <c r="P35" s="23"/>
      <c r="Q35" s="23"/>
    </row>
    <row r="36" ht="12.0" customHeight="1">
      <c r="A36" s="19" t="s">
        <v>145</v>
      </c>
      <c r="O36" s="23" t="s">
        <v>145</v>
      </c>
      <c r="P36" s="23"/>
      <c r="Q36" s="23"/>
    </row>
    <row r="37" ht="12.0" customHeight="1">
      <c r="A37" s="19" t="s">
        <v>146</v>
      </c>
      <c r="O37" s="23" t="s">
        <v>146</v>
      </c>
      <c r="P37" s="23"/>
      <c r="Q37" s="23"/>
    </row>
    <row r="38" ht="12.0" customHeight="1">
      <c r="P38" s="1">
        <f t="shared" ref="P38:Q38" si="4">SUM(P22:P37)</f>
        <v>1</v>
      </c>
      <c r="Q38" s="1">
        <f t="shared" si="4"/>
        <v>0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5" si="1">H22</f>
        <v>0</v>
      </c>
      <c r="C2" s="1">
        <v>1.0</v>
      </c>
      <c r="F2" s="1">
        <v>1.0</v>
      </c>
      <c r="G2" s="1">
        <v>2.0</v>
      </c>
      <c r="H2" s="1">
        <v>4.0</v>
      </c>
      <c r="I2" s="1">
        <v>1.0</v>
      </c>
      <c r="O2" s="1">
        <v>1.0</v>
      </c>
      <c r="U2" s="1">
        <v>1.0</v>
      </c>
    </row>
    <row r="3" ht="12.0" customHeight="1">
      <c r="A3" s="5" t="s">
        <v>132</v>
      </c>
      <c r="B3" s="1">
        <f t="shared" si="1"/>
        <v>1</v>
      </c>
      <c r="C3" s="1">
        <v>1.0</v>
      </c>
      <c r="F3" s="1">
        <v>0.0</v>
      </c>
      <c r="H3" s="1">
        <v>4.0</v>
      </c>
      <c r="I3" s="1">
        <v>1.0</v>
      </c>
      <c r="J3" s="1">
        <v>1.0</v>
      </c>
      <c r="O3" s="1">
        <v>1.0</v>
      </c>
      <c r="U3" s="1">
        <v>1.0</v>
      </c>
      <c r="V3" s="1">
        <v>1.0</v>
      </c>
    </row>
    <row r="4" ht="12.0" customHeight="1">
      <c r="A4" s="5" t="s">
        <v>133</v>
      </c>
      <c r="B4" s="1">
        <f t="shared" si="1"/>
        <v>0</v>
      </c>
      <c r="C4" s="1">
        <v>1.0</v>
      </c>
      <c r="F4" s="1">
        <v>1.0</v>
      </c>
      <c r="H4" s="1">
        <v>4.0</v>
      </c>
      <c r="I4" s="1">
        <v>1.0</v>
      </c>
      <c r="J4" s="1">
        <v>1.0</v>
      </c>
      <c r="O4" s="1">
        <v>1.0</v>
      </c>
      <c r="U4" s="1">
        <v>1.0</v>
      </c>
    </row>
    <row r="5" ht="12.0" customHeight="1">
      <c r="A5" s="5" t="s">
        <v>134</v>
      </c>
      <c r="B5" s="1">
        <f t="shared" si="1"/>
        <v>0</v>
      </c>
      <c r="C5" s="1">
        <v>1.0</v>
      </c>
      <c r="F5" s="1">
        <v>0.0</v>
      </c>
      <c r="G5" s="1">
        <v>2.0</v>
      </c>
      <c r="H5" s="1">
        <v>4.0</v>
      </c>
      <c r="I5" s="1">
        <v>1.0</v>
      </c>
      <c r="O5" s="1">
        <v>1.0</v>
      </c>
      <c r="U5" s="1">
        <v>1.0</v>
      </c>
    </row>
    <row r="6" ht="12.0" customHeight="1">
      <c r="A6" s="19" t="s">
        <v>135</v>
      </c>
    </row>
    <row r="7" ht="12.0" customHeight="1">
      <c r="A7" s="19" t="s">
        <v>136</v>
      </c>
    </row>
    <row r="8" ht="12.0" customHeight="1">
      <c r="A8" s="19" t="s">
        <v>137</v>
      </c>
    </row>
    <row r="9" ht="12.0" customHeight="1">
      <c r="A9" s="19" t="s">
        <v>138</v>
      </c>
    </row>
    <row r="10" ht="12.0" customHeight="1">
      <c r="A10" s="20" t="s">
        <v>139</v>
      </c>
    </row>
    <row r="11" ht="12.0" customHeight="1">
      <c r="A11" s="19" t="s">
        <v>140</v>
      </c>
    </row>
    <row r="12" ht="12.0" customHeight="1">
      <c r="A12" s="19" t="s">
        <v>141</v>
      </c>
    </row>
    <row r="13" ht="12.0" customHeight="1">
      <c r="A13" s="19" t="s">
        <v>142</v>
      </c>
    </row>
    <row r="14" ht="12.0" customHeight="1">
      <c r="A14" s="19" t="s">
        <v>143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F18" s="1" t="s">
        <v>153</v>
      </c>
    </row>
    <row r="19" ht="12.0" customHeight="1"/>
    <row r="20" ht="12.0" customHeight="1">
      <c r="B20" s="1" t="s">
        <v>154</v>
      </c>
      <c r="O20" s="2"/>
      <c r="P20" s="2" t="s">
        <v>155</v>
      </c>
      <c r="Q20" s="2"/>
      <c r="S20" s="1" t="s">
        <v>156</v>
      </c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1" t="s">
        <v>134</v>
      </c>
      <c r="Q21" s="21" t="s">
        <v>131</v>
      </c>
      <c r="S21" s="21" t="s">
        <v>134</v>
      </c>
      <c r="T21" s="21" t="s">
        <v>131</v>
      </c>
    </row>
    <row r="22" ht="12.0" customHeight="1">
      <c r="A22" s="5" t="s">
        <v>131</v>
      </c>
      <c r="C22" s="1">
        <v>1.0</v>
      </c>
      <c r="D22" s="1">
        <f t="shared" ref="D22:D25" si="2">B22/C22</f>
        <v>0</v>
      </c>
      <c r="H22" s="1">
        <f t="shared" ref="H22:H25" si="3">D22</f>
        <v>0</v>
      </c>
      <c r="O22" s="21" t="s">
        <v>131</v>
      </c>
      <c r="P22" s="22">
        <v>1.0</v>
      </c>
      <c r="Q22" s="22"/>
      <c r="S22" s="22"/>
      <c r="T22" s="22"/>
    </row>
    <row r="23" ht="12.0" customHeight="1">
      <c r="A23" s="5" t="s">
        <v>132</v>
      </c>
      <c r="B23" s="1">
        <v>1.0</v>
      </c>
      <c r="C23" s="1">
        <v>1.0</v>
      </c>
      <c r="D23" s="1">
        <f t="shared" si="2"/>
        <v>1</v>
      </c>
      <c r="H23" s="1">
        <f t="shared" si="3"/>
        <v>1</v>
      </c>
      <c r="O23" s="21" t="s">
        <v>132</v>
      </c>
      <c r="P23" s="22"/>
      <c r="Q23" s="22">
        <v>1.0</v>
      </c>
      <c r="S23" s="22">
        <v>1.0</v>
      </c>
      <c r="T23" s="22"/>
    </row>
    <row r="24" ht="12.0" customHeight="1">
      <c r="A24" s="5" t="s">
        <v>133</v>
      </c>
      <c r="C24" s="1">
        <v>1.0</v>
      </c>
      <c r="D24" s="1">
        <f t="shared" si="2"/>
        <v>0</v>
      </c>
      <c r="H24" s="1">
        <f t="shared" si="3"/>
        <v>0</v>
      </c>
      <c r="O24" s="21" t="s">
        <v>133</v>
      </c>
      <c r="P24" s="22">
        <v>1.0</v>
      </c>
      <c r="Q24" s="22"/>
      <c r="S24" s="22">
        <v>1.0</v>
      </c>
      <c r="T24" s="22"/>
    </row>
    <row r="25" ht="12.0" customHeight="1">
      <c r="A25" s="5" t="s">
        <v>134</v>
      </c>
      <c r="C25" s="1">
        <v>1.0</v>
      </c>
      <c r="D25" s="1">
        <f t="shared" si="2"/>
        <v>0</v>
      </c>
      <c r="H25" s="1">
        <f t="shared" si="3"/>
        <v>0</v>
      </c>
      <c r="O25" s="21" t="s">
        <v>134</v>
      </c>
      <c r="P25" s="22"/>
      <c r="Q25" s="22">
        <v>1.0</v>
      </c>
      <c r="S25" s="22"/>
      <c r="T25" s="22"/>
    </row>
    <row r="26" ht="12.0" customHeight="1">
      <c r="A26" s="19" t="s">
        <v>135</v>
      </c>
      <c r="O26" s="23" t="s">
        <v>135</v>
      </c>
      <c r="P26" s="23"/>
      <c r="Q26" s="23"/>
      <c r="S26" s="23"/>
      <c r="T26" s="23"/>
    </row>
    <row r="27" ht="12.0" customHeight="1">
      <c r="A27" s="19" t="s">
        <v>136</v>
      </c>
      <c r="O27" s="23" t="s">
        <v>136</v>
      </c>
      <c r="P27" s="23"/>
      <c r="Q27" s="23"/>
      <c r="S27" s="23"/>
      <c r="T27" s="23"/>
    </row>
    <row r="28" ht="12.0" customHeight="1">
      <c r="A28" s="19" t="s">
        <v>137</v>
      </c>
      <c r="O28" s="23" t="s">
        <v>137</v>
      </c>
      <c r="P28" s="23"/>
      <c r="Q28" s="23"/>
      <c r="S28" s="23"/>
      <c r="T28" s="23"/>
    </row>
    <row r="29" ht="12.0" customHeight="1">
      <c r="A29" s="19" t="s">
        <v>138</v>
      </c>
      <c r="O29" s="23" t="s">
        <v>138</v>
      </c>
      <c r="P29" s="23"/>
      <c r="Q29" s="23"/>
      <c r="S29" s="23"/>
      <c r="T29" s="23"/>
    </row>
    <row r="30" ht="12.0" customHeight="1">
      <c r="A30" s="20" t="s">
        <v>139</v>
      </c>
      <c r="O30" s="23" t="s">
        <v>139</v>
      </c>
      <c r="P30" s="23"/>
      <c r="Q30" s="23"/>
      <c r="S30" s="23"/>
      <c r="T30" s="23"/>
    </row>
    <row r="31" ht="12.0" customHeight="1">
      <c r="A31" s="19" t="s">
        <v>140</v>
      </c>
      <c r="O31" s="23" t="s">
        <v>140</v>
      </c>
      <c r="P31" s="23"/>
      <c r="Q31" s="23"/>
      <c r="S31" s="23"/>
      <c r="T31" s="23"/>
    </row>
    <row r="32" ht="12.0" customHeight="1">
      <c r="A32" s="19" t="s">
        <v>141</v>
      </c>
      <c r="O32" s="23" t="s">
        <v>141</v>
      </c>
      <c r="P32" s="23"/>
      <c r="Q32" s="23"/>
      <c r="S32" s="23"/>
      <c r="T32" s="23"/>
    </row>
    <row r="33" ht="12.0" customHeight="1">
      <c r="A33" s="19" t="s">
        <v>142</v>
      </c>
      <c r="O33" s="23" t="s">
        <v>142</v>
      </c>
      <c r="P33" s="23"/>
      <c r="Q33" s="23"/>
      <c r="S33" s="23"/>
      <c r="T33" s="23"/>
    </row>
    <row r="34" ht="12.0" customHeight="1">
      <c r="A34" s="19" t="s">
        <v>143</v>
      </c>
      <c r="O34" s="23" t="s">
        <v>143</v>
      </c>
      <c r="P34" s="23"/>
      <c r="Q34" s="23"/>
      <c r="S34" s="23"/>
      <c r="T34" s="23"/>
    </row>
    <row r="35" ht="12.0" customHeight="1">
      <c r="A35" s="19" t="s">
        <v>144</v>
      </c>
      <c r="O35" s="23" t="s">
        <v>144</v>
      </c>
      <c r="P35" s="23"/>
      <c r="Q35" s="23"/>
      <c r="S35" s="23"/>
      <c r="T35" s="23"/>
    </row>
    <row r="36" ht="12.0" customHeight="1">
      <c r="A36" s="19" t="s">
        <v>145</v>
      </c>
      <c r="O36" s="23" t="s">
        <v>145</v>
      </c>
      <c r="P36" s="23"/>
      <c r="Q36" s="23"/>
      <c r="S36" s="23"/>
      <c r="T36" s="23"/>
    </row>
    <row r="37" ht="12.0" customHeight="1">
      <c r="A37" s="19" t="s">
        <v>146</v>
      </c>
      <c r="O37" s="23" t="s">
        <v>146</v>
      </c>
      <c r="P37" s="23"/>
      <c r="Q37" s="23"/>
      <c r="S37" s="23"/>
      <c r="T37" s="23"/>
    </row>
    <row r="38" ht="12.0" customHeight="1">
      <c r="P38" s="1">
        <f t="shared" ref="P38:Q38" si="4">SUM(P22:P37)</f>
        <v>2</v>
      </c>
      <c r="Q38" s="1">
        <f t="shared" si="4"/>
        <v>2</v>
      </c>
      <c r="S38" s="1">
        <f t="shared" ref="S38:T38" si="5">SUM(S22:S37)</f>
        <v>2</v>
      </c>
      <c r="T38" s="1">
        <f t="shared" si="5"/>
        <v>0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6" si="1">H22</f>
        <v>0</v>
      </c>
      <c r="C2" s="1">
        <v>2.0</v>
      </c>
      <c r="F2" s="1">
        <v>1.0</v>
      </c>
      <c r="H2" s="1">
        <v>5.0</v>
      </c>
      <c r="I2" s="1">
        <v>1.0</v>
      </c>
      <c r="J2" s="1">
        <v>1.0</v>
      </c>
      <c r="O2" s="1">
        <v>3.0</v>
      </c>
      <c r="S2" s="1">
        <v>1.0</v>
      </c>
      <c r="U2" s="1">
        <v>1.0</v>
      </c>
    </row>
    <row r="3" ht="12.0" customHeight="1">
      <c r="A3" s="5" t="s">
        <v>132</v>
      </c>
      <c r="B3" s="1">
        <f t="shared" si="1"/>
        <v>2</v>
      </c>
      <c r="C3" s="1">
        <v>2.0</v>
      </c>
      <c r="F3" s="1">
        <v>1.0</v>
      </c>
      <c r="H3" s="1">
        <v>5.0</v>
      </c>
      <c r="I3" s="1">
        <v>1.0</v>
      </c>
      <c r="J3" s="1">
        <v>1.0</v>
      </c>
      <c r="O3" s="1">
        <v>3.0</v>
      </c>
      <c r="S3" s="1">
        <v>1.0</v>
      </c>
      <c r="T3" s="1">
        <v>1.0</v>
      </c>
      <c r="U3" s="1">
        <v>1.0</v>
      </c>
      <c r="V3" s="1">
        <v>1.0</v>
      </c>
    </row>
    <row r="4" ht="12.0" customHeight="1">
      <c r="A4" s="5" t="s">
        <v>133</v>
      </c>
      <c r="B4" s="1">
        <f t="shared" si="1"/>
        <v>0</v>
      </c>
      <c r="C4" s="1">
        <v>2.0</v>
      </c>
      <c r="F4" s="1">
        <v>1.0</v>
      </c>
      <c r="H4" s="1">
        <v>5.0</v>
      </c>
      <c r="I4" s="1">
        <v>1.0</v>
      </c>
      <c r="J4" s="1">
        <v>1.0</v>
      </c>
      <c r="O4" s="1">
        <v>3.0</v>
      </c>
      <c r="S4" s="1">
        <v>1.0</v>
      </c>
      <c r="U4" s="1">
        <v>1.0</v>
      </c>
    </row>
    <row r="5" ht="12.0" customHeight="1">
      <c r="A5" s="5" t="s">
        <v>134</v>
      </c>
      <c r="B5" s="1">
        <f t="shared" si="1"/>
        <v>0</v>
      </c>
      <c r="C5" s="1">
        <v>2.0</v>
      </c>
      <c r="F5" s="1">
        <v>1.0</v>
      </c>
      <c r="G5" s="1">
        <v>1.0</v>
      </c>
      <c r="H5" s="1">
        <v>5.0</v>
      </c>
      <c r="I5" s="1">
        <v>1.0</v>
      </c>
      <c r="O5" s="1">
        <v>3.0</v>
      </c>
      <c r="S5" s="1">
        <v>1.0</v>
      </c>
      <c r="U5" s="1">
        <v>1.0</v>
      </c>
    </row>
    <row r="6" ht="12.0" customHeight="1">
      <c r="A6" s="5" t="s">
        <v>135</v>
      </c>
      <c r="B6" s="1">
        <f t="shared" si="1"/>
        <v>0</v>
      </c>
      <c r="C6" s="1">
        <v>2.0</v>
      </c>
      <c r="F6" s="1">
        <v>0.0</v>
      </c>
      <c r="G6" s="1">
        <v>4.0</v>
      </c>
      <c r="H6" s="1">
        <v>5.0</v>
      </c>
      <c r="I6" s="1">
        <v>1.0</v>
      </c>
      <c r="O6" s="1">
        <v>3.0</v>
      </c>
      <c r="S6" s="1">
        <v>1.0</v>
      </c>
      <c r="U6" s="1">
        <v>1.0</v>
      </c>
    </row>
    <row r="7" ht="12.0" customHeight="1">
      <c r="A7" s="19" t="s">
        <v>136</v>
      </c>
    </row>
    <row r="8" ht="12.0" customHeight="1">
      <c r="A8" s="19" t="s">
        <v>137</v>
      </c>
    </row>
    <row r="9" ht="12.0" customHeight="1">
      <c r="A9" s="19" t="s">
        <v>138</v>
      </c>
    </row>
    <row r="10" ht="12.0" customHeight="1">
      <c r="A10" s="20" t="s">
        <v>139</v>
      </c>
    </row>
    <row r="11" ht="12.0" customHeight="1">
      <c r="A11" s="19" t="s">
        <v>140</v>
      </c>
    </row>
    <row r="12" ht="12.0" customHeight="1">
      <c r="A12" s="19" t="s">
        <v>141</v>
      </c>
    </row>
    <row r="13" ht="12.0" customHeight="1">
      <c r="A13" s="19" t="s">
        <v>142</v>
      </c>
    </row>
    <row r="14" ht="12.0" customHeight="1">
      <c r="A14" s="19" t="s">
        <v>143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0" customHeight="1"/>
    <row r="20" ht="12.0" customHeight="1">
      <c r="B20" s="1" t="s">
        <v>157</v>
      </c>
      <c r="E20" s="1" t="s">
        <v>158</v>
      </c>
      <c r="O20" s="2"/>
      <c r="P20" s="2" t="s">
        <v>159</v>
      </c>
      <c r="Q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1" t="s">
        <v>134</v>
      </c>
      <c r="Q21" s="21" t="s">
        <v>135</v>
      </c>
    </row>
    <row r="22" ht="12.0" customHeight="1">
      <c r="A22" s="5" t="s">
        <v>131</v>
      </c>
      <c r="C22" s="1">
        <v>1.0</v>
      </c>
      <c r="D22" s="1">
        <f t="shared" ref="D22:D26" si="2">B22/C22</f>
        <v>0</v>
      </c>
      <c r="F22" s="1">
        <v>1.0</v>
      </c>
      <c r="G22" s="1">
        <f t="shared" ref="G22:G26" si="3">E22/F22</f>
        <v>0</v>
      </c>
      <c r="H22" s="1">
        <f t="shared" ref="H22:H26" si="4">D22+G22</f>
        <v>0</v>
      </c>
      <c r="O22" s="21" t="s">
        <v>131</v>
      </c>
      <c r="P22" s="22"/>
      <c r="Q22" s="22">
        <v>1.0</v>
      </c>
    </row>
    <row r="23" ht="12.0" customHeight="1">
      <c r="A23" s="5" t="s">
        <v>132</v>
      </c>
      <c r="B23" s="1">
        <v>1.0</v>
      </c>
      <c r="C23" s="1">
        <v>1.0</v>
      </c>
      <c r="D23" s="1">
        <f t="shared" si="2"/>
        <v>1</v>
      </c>
      <c r="E23" s="1">
        <v>1.0</v>
      </c>
      <c r="F23" s="1">
        <v>1.0</v>
      </c>
      <c r="G23" s="1">
        <f t="shared" si="3"/>
        <v>1</v>
      </c>
      <c r="H23" s="1">
        <f t="shared" si="4"/>
        <v>2</v>
      </c>
      <c r="O23" s="21" t="s">
        <v>132</v>
      </c>
      <c r="P23" s="22"/>
      <c r="Q23" s="22">
        <v>1.0</v>
      </c>
    </row>
    <row r="24" ht="12.0" customHeight="1">
      <c r="A24" s="5" t="s">
        <v>133</v>
      </c>
      <c r="C24" s="1">
        <v>1.0</v>
      </c>
      <c r="D24" s="1">
        <f t="shared" si="2"/>
        <v>0</v>
      </c>
      <c r="F24" s="1">
        <v>1.0</v>
      </c>
      <c r="G24" s="1">
        <f t="shared" si="3"/>
        <v>0</v>
      </c>
      <c r="H24" s="1">
        <f t="shared" si="4"/>
        <v>0</v>
      </c>
      <c r="O24" s="21" t="s">
        <v>133</v>
      </c>
      <c r="P24" s="22"/>
      <c r="Q24" s="22">
        <v>1.0</v>
      </c>
    </row>
    <row r="25" ht="12.0" customHeight="1">
      <c r="A25" s="5" t="s">
        <v>134</v>
      </c>
      <c r="C25" s="1">
        <v>1.0</v>
      </c>
      <c r="D25" s="1">
        <f t="shared" si="2"/>
        <v>0</v>
      </c>
      <c r="F25" s="1">
        <v>1.0</v>
      </c>
      <c r="G25" s="1">
        <f t="shared" si="3"/>
        <v>0</v>
      </c>
      <c r="H25" s="1">
        <f t="shared" si="4"/>
        <v>0</v>
      </c>
      <c r="O25" s="21" t="s">
        <v>134</v>
      </c>
      <c r="P25" s="22"/>
      <c r="Q25" s="22">
        <v>1.0</v>
      </c>
    </row>
    <row r="26" ht="12.0" customHeight="1">
      <c r="A26" s="5" t="s">
        <v>135</v>
      </c>
      <c r="C26" s="1">
        <v>1.0</v>
      </c>
      <c r="D26" s="1">
        <f t="shared" si="2"/>
        <v>0</v>
      </c>
      <c r="F26" s="1">
        <v>1.0</v>
      </c>
      <c r="G26" s="1">
        <f t="shared" si="3"/>
        <v>0</v>
      </c>
      <c r="H26" s="1">
        <f t="shared" si="4"/>
        <v>0</v>
      </c>
      <c r="O26" s="21" t="s">
        <v>135</v>
      </c>
      <c r="P26" s="22">
        <v>1.0</v>
      </c>
      <c r="Q26" s="22"/>
    </row>
    <row r="27" ht="12.0" customHeight="1">
      <c r="A27" s="19" t="s">
        <v>136</v>
      </c>
      <c r="O27" s="23" t="s">
        <v>136</v>
      </c>
      <c r="P27" s="23"/>
      <c r="Q27" s="23"/>
    </row>
    <row r="28" ht="12.0" customHeight="1">
      <c r="A28" s="19" t="s">
        <v>137</v>
      </c>
      <c r="O28" s="23" t="s">
        <v>137</v>
      </c>
      <c r="P28" s="23"/>
      <c r="Q28" s="23"/>
    </row>
    <row r="29" ht="12.0" customHeight="1">
      <c r="A29" s="19" t="s">
        <v>138</v>
      </c>
      <c r="O29" s="23" t="s">
        <v>138</v>
      </c>
      <c r="P29" s="23"/>
      <c r="Q29" s="23"/>
    </row>
    <row r="30" ht="12.0" customHeight="1">
      <c r="A30" s="20" t="s">
        <v>139</v>
      </c>
      <c r="O30" s="23" t="s">
        <v>139</v>
      </c>
      <c r="P30" s="23"/>
      <c r="Q30" s="23"/>
    </row>
    <row r="31" ht="12.0" customHeight="1">
      <c r="A31" s="19" t="s">
        <v>140</v>
      </c>
      <c r="O31" s="23" t="s">
        <v>140</v>
      </c>
      <c r="P31" s="23"/>
      <c r="Q31" s="23"/>
    </row>
    <row r="32" ht="12.0" customHeight="1">
      <c r="A32" s="19" t="s">
        <v>141</v>
      </c>
      <c r="O32" s="23" t="s">
        <v>141</v>
      </c>
      <c r="P32" s="23"/>
      <c r="Q32" s="23"/>
    </row>
    <row r="33" ht="12.0" customHeight="1">
      <c r="A33" s="19" t="s">
        <v>142</v>
      </c>
      <c r="O33" s="23" t="s">
        <v>142</v>
      </c>
      <c r="P33" s="23"/>
      <c r="Q33" s="23"/>
    </row>
    <row r="34" ht="12.0" customHeight="1">
      <c r="A34" s="19" t="s">
        <v>143</v>
      </c>
      <c r="O34" s="23" t="s">
        <v>143</v>
      </c>
      <c r="P34" s="23"/>
      <c r="Q34" s="23"/>
    </row>
    <row r="35" ht="12.0" customHeight="1">
      <c r="A35" s="19" t="s">
        <v>144</v>
      </c>
      <c r="O35" s="23" t="s">
        <v>144</v>
      </c>
      <c r="P35" s="23"/>
      <c r="Q35" s="23"/>
    </row>
    <row r="36" ht="12.0" customHeight="1">
      <c r="A36" s="19" t="s">
        <v>145</v>
      </c>
      <c r="O36" s="23" t="s">
        <v>145</v>
      </c>
      <c r="P36" s="23"/>
      <c r="Q36" s="23"/>
    </row>
    <row r="37" ht="12.0" customHeight="1">
      <c r="A37" s="19" t="s">
        <v>146</v>
      </c>
      <c r="O37" s="23" t="s">
        <v>146</v>
      </c>
      <c r="P37" s="23"/>
      <c r="Q37" s="23"/>
    </row>
    <row r="38" ht="12.0" customHeight="1">
      <c r="P38" s="1">
        <f t="shared" ref="P38:Q38" si="5">SUM(P22:P37)</f>
        <v>1</v>
      </c>
      <c r="Q38" s="1">
        <f t="shared" si="5"/>
        <v>4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7" si="1">K22</f>
        <v>0</v>
      </c>
      <c r="C2" s="1">
        <v>3.0</v>
      </c>
      <c r="F2" s="1">
        <v>1.0</v>
      </c>
      <c r="H2" s="1">
        <v>6.0</v>
      </c>
      <c r="I2" s="1">
        <v>1.0</v>
      </c>
      <c r="J2" s="1">
        <v>1.0</v>
      </c>
      <c r="O2" s="1">
        <v>3.0</v>
      </c>
      <c r="S2" s="1">
        <v>2.0</v>
      </c>
      <c r="U2" s="1">
        <v>1.0</v>
      </c>
    </row>
    <row r="3" ht="12.0" customHeight="1">
      <c r="A3" s="5" t="s">
        <v>132</v>
      </c>
      <c r="B3" s="1">
        <f t="shared" si="1"/>
        <v>1</v>
      </c>
      <c r="C3" s="1">
        <v>3.0</v>
      </c>
      <c r="F3" s="1">
        <v>0.0</v>
      </c>
      <c r="H3" s="1">
        <v>6.0</v>
      </c>
      <c r="I3" s="1">
        <v>1.0</v>
      </c>
      <c r="J3" s="1">
        <v>1.0</v>
      </c>
      <c r="O3" s="1">
        <v>3.0</v>
      </c>
      <c r="S3" s="1">
        <v>2.0</v>
      </c>
      <c r="U3" s="1">
        <v>1.0</v>
      </c>
      <c r="V3" s="1">
        <v>1.0</v>
      </c>
    </row>
    <row r="4" ht="12.0" customHeight="1">
      <c r="A4" s="5" t="s">
        <v>133</v>
      </c>
      <c r="B4" s="1">
        <f t="shared" si="1"/>
        <v>0</v>
      </c>
      <c r="C4" s="1">
        <v>3.0</v>
      </c>
      <c r="F4" s="1">
        <v>1.0</v>
      </c>
      <c r="H4" s="1">
        <v>6.0</v>
      </c>
      <c r="I4" s="1">
        <v>1.0</v>
      </c>
      <c r="J4" s="1">
        <v>1.0</v>
      </c>
      <c r="O4" s="1">
        <v>3.0</v>
      </c>
      <c r="S4" s="1">
        <v>2.0</v>
      </c>
      <c r="U4" s="1">
        <v>1.0</v>
      </c>
    </row>
    <row r="5" ht="12.0" customHeight="1">
      <c r="A5" s="5" t="s">
        <v>134</v>
      </c>
      <c r="B5" s="1">
        <f t="shared" si="1"/>
        <v>0</v>
      </c>
      <c r="C5" s="1">
        <v>3.0</v>
      </c>
      <c r="F5" s="1">
        <v>1.0</v>
      </c>
      <c r="H5" s="1">
        <v>6.0</v>
      </c>
      <c r="I5" s="1">
        <v>1.0</v>
      </c>
      <c r="J5" s="1">
        <v>1.0</v>
      </c>
      <c r="O5" s="1">
        <v>3.0</v>
      </c>
      <c r="S5" s="1">
        <v>2.0</v>
      </c>
      <c r="U5" s="1">
        <v>1.0</v>
      </c>
    </row>
    <row r="6" ht="12.0" customHeight="1">
      <c r="A6" s="5" t="s">
        <v>135</v>
      </c>
      <c r="B6" s="1">
        <f t="shared" si="1"/>
        <v>1</v>
      </c>
      <c r="C6" s="1">
        <v>3.0</v>
      </c>
      <c r="F6" s="1">
        <v>1.0</v>
      </c>
      <c r="G6" s="1">
        <v>2.0</v>
      </c>
      <c r="H6" s="1">
        <v>6.0</v>
      </c>
      <c r="I6" s="1">
        <v>1.0</v>
      </c>
      <c r="O6" s="1">
        <v>3.0</v>
      </c>
      <c r="S6" s="1">
        <v>2.0</v>
      </c>
      <c r="T6" s="1">
        <v>1.0</v>
      </c>
      <c r="U6" s="1">
        <v>1.0</v>
      </c>
    </row>
    <row r="7" ht="12.0" customHeight="1">
      <c r="A7" s="4" t="s">
        <v>136</v>
      </c>
      <c r="B7" s="1">
        <f t="shared" si="1"/>
        <v>0</v>
      </c>
      <c r="C7" s="1">
        <v>3.0</v>
      </c>
      <c r="F7" s="1">
        <v>0.0</v>
      </c>
      <c r="G7" s="1">
        <v>4.0</v>
      </c>
      <c r="H7" s="1">
        <v>6.0</v>
      </c>
      <c r="I7" s="1">
        <v>1.0</v>
      </c>
      <c r="O7" s="1">
        <v>3.0</v>
      </c>
      <c r="S7" s="1">
        <v>2.0</v>
      </c>
      <c r="T7" s="1">
        <v>1.0</v>
      </c>
      <c r="U7" s="1">
        <v>1.0</v>
      </c>
    </row>
    <row r="8" ht="12.0" customHeight="1">
      <c r="A8" s="19" t="s">
        <v>137</v>
      </c>
    </row>
    <row r="9" ht="12.0" customHeight="1">
      <c r="A9" s="19" t="s">
        <v>138</v>
      </c>
    </row>
    <row r="10" ht="12.0" customHeight="1">
      <c r="A10" s="20" t="s">
        <v>139</v>
      </c>
    </row>
    <row r="11" ht="12.0" customHeight="1">
      <c r="A11" s="19" t="s">
        <v>140</v>
      </c>
    </row>
    <row r="12" ht="12.0" customHeight="1">
      <c r="A12" s="19" t="s">
        <v>141</v>
      </c>
    </row>
    <row r="13" ht="12.0" customHeight="1">
      <c r="A13" s="19" t="s">
        <v>142</v>
      </c>
    </row>
    <row r="14" ht="12.0" customHeight="1">
      <c r="A14" s="19" t="s">
        <v>143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0" customHeight="1"/>
    <row r="20" ht="12.0" customHeight="1">
      <c r="B20" s="1" t="s">
        <v>160</v>
      </c>
      <c r="E20" s="1" t="s">
        <v>161</v>
      </c>
      <c r="H20" s="1" t="s">
        <v>158</v>
      </c>
      <c r="O20" s="2"/>
      <c r="P20" s="2" t="s">
        <v>162</v>
      </c>
      <c r="Q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149</v>
      </c>
      <c r="I21" s="1" t="s">
        <v>150</v>
      </c>
      <c r="J21" s="1" t="s">
        <v>151</v>
      </c>
      <c r="K21" s="1" t="s">
        <v>152</v>
      </c>
      <c r="P21" s="21" t="s">
        <v>135</v>
      </c>
      <c r="Q21" s="24" t="s">
        <v>136</v>
      </c>
    </row>
    <row r="22" ht="12.0" customHeight="1">
      <c r="A22" s="5" t="s">
        <v>131</v>
      </c>
      <c r="B22" s="1">
        <v>0.0</v>
      </c>
      <c r="C22" s="1">
        <v>1.0</v>
      </c>
      <c r="D22" s="1">
        <f t="shared" ref="D22:D27" si="2">B22/C22</f>
        <v>0</v>
      </c>
      <c r="E22" s="1">
        <v>0.0</v>
      </c>
      <c r="F22" s="1">
        <v>1.0</v>
      </c>
      <c r="G22" s="1">
        <f t="shared" ref="G22:G27" si="3">E22/F22</f>
        <v>0</v>
      </c>
      <c r="H22" s="1">
        <v>0.0</v>
      </c>
      <c r="I22" s="1">
        <v>1.0</v>
      </c>
      <c r="J22" s="1">
        <f t="shared" ref="J22:J27" si="4">H22/I22</f>
        <v>0</v>
      </c>
      <c r="K22" s="1">
        <f t="shared" ref="K22:K27" si="5">D22+J22</f>
        <v>0</v>
      </c>
      <c r="O22" s="21" t="s">
        <v>131</v>
      </c>
      <c r="P22" s="22"/>
      <c r="Q22" s="22">
        <v>1.0</v>
      </c>
    </row>
    <row r="23" ht="12.0" customHeight="1">
      <c r="A23" s="5" t="s">
        <v>132</v>
      </c>
      <c r="B23" s="1">
        <v>0.0</v>
      </c>
      <c r="C23" s="1">
        <v>1.0</v>
      </c>
      <c r="D23" s="1">
        <f t="shared" si="2"/>
        <v>0</v>
      </c>
      <c r="E23" s="1">
        <v>0.0</v>
      </c>
      <c r="F23" s="1">
        <v>1.0</v>
      </c>
      <c r="G23" s="1">
        <f t="shared" si="3"/>
        <v>0</v>
      </c>
      <c r="H23" s="1">
        <v>1.0</v>
      </c>
      <c r="I23" s="1">
        <v>1.0</v>
      </c>
      <c r="J23" s="1">
        <f t="shared" si="4"/>
        <v>1</v>
      </c>
      <c r="K23" s="1">
        <f t="shared" si="5"/>
        <v>1</v>
      </c>
      <c r="O23" s="21" t="s">
        <v>132</v>
      </c>
      <c r="P23" s="22">
        <v>1.0</v>
      </c>
      <c r="Q23" s="22"/>
    </row>
    <row r="24" ht="12.0" customHeight="1">
      <c r="A24" s="5" t="s">
        <v>133</v>
      </c>
      <c r="B24" s="1">
        <v>0.0</v>
      </c>
      <c r="C24" s="1">
        <v>1.0</v>
      </c>
      <c r="D24" s="1">
        <f t="shared" si="2"/>
        <v>0</v>
      </c>
      <c r="E24" s="1">
        <v>0.0</v>
      </c>
      <c r="F24" s="1">
        <v>1.0</v>
      </c>
      <c r="G24" s="1">
        <f t="shared" si="3"/>
        <v>0</v>
      </c>
      <c r="H24" s="1">
        <v>0.0</v>
      </c>
      <c r="I24" s="1">
        <v>1.0</v>
      </c>
      <c r="J24" s="1">
        <f t="shared" si="4"/>
        <v>0</v>
      </c>
      <c r="K24" s="1">
        <f t="shared" si="5"/>
        <v>0</v>
      </c>
      <c r="O24" s="21" t="s">
        <v>133</v>
      </c>
      <c r="P24" s="22"/>
      <c r="Q24" s="22">
        <v>1.0</v>
      </c>
    </row>
    <row r="25" ht="12.0" customHeight="1">
      <c r="A25" s="5" t="s">
        <v>134</v>
      </c>
      <c r="B25" s="1">
        <v>0.0</v>
      </c>
      <c r="C25" s="1">
        <v>1.0</v>
      </c>
      <c r="D25" s="1">
        <f t="shared" si="2"/>
        <v>0</v>
      </c>
      <c r="E25" s="1">
        <v>0.0</v>
      </c>
      <c r="F25" s="1">
        <v>1.0</v>
      </c>
      <c r="G25" s="1">
        <f t="shared" si="3"/>
        <v>0</v>
      </c>
      <c r="H25" s="1">
        <v>0.0</v>
      </c>
      <c r="I25" s="1">
        <v>1.0</v>
      </c>
      <c r="J25" s="1">
        <f t="shared" si="4"/>
        <v>0</v>
      </c>
      <c r="K25" s="1">
        <f t="shared" si="5"/>
        <v>0</v>
      </c>
      <c r="O25" s="21" t="s">
        <v>134</v>
      </c>
      <c r="P25" s="22"/>
      <c r="Q25" s="22">
        <v>1.0</v>
      </c>
    </row>
    <row r="26" ht="12.0" customHeight="1">
      <c r="A26" s="5" t="s">
        <v>135</v>
      </c>
      <c r="B26" s="1">
        <v>1.0</v>
      </c>
      <c r="C26" s="1">
        <v>1.0</v>
      </c>
      <c r="D26" s="1">
        <f t="shared" si="2"/>
        <v>1</v>
      </c>
      <c r="E26" s="1">
        <v>0.0</v>
      </c>
      <c r="F26" s="1">
        <v>1.0</v>
      </c>
      <c r="G26" s="1">
        <f t="shared" si="3"/>
        <v>0</v>
      </c>
      <c r="H26" s="1">
        <v>0.0</v>
      </c>
      <c r="I26" s="1">
        <v>1.0</v>
      </c>
      <c r="J26" s="1">
        <f t="shared" si="4"/>
        <v>0</v>
      </c>
      <c r="K26" s="1">
        <f t="shared" si="5"/>
        <v>1</v>
      </c>
      <c r="O26" s="21" t="s">
        <v>135</v>
      </c>
      <c r="P26" s="22"/>
      <c r="Q26" s="22">
        <v>1.0</v>
      </c>
    </row>
    <row r="27" ht="12.0" customHeight="1">
      <c r="A27" s="4" t="s">
        <v>136</v>
      </c>
      <c r="B27" s="1">
        <v>0.0</v>
      </c>
      <c r="C27" s="1">
        <v>1.0</v>
      </c>
      <c r="D27" s="1">
        <f t="shared" si="2"/>
        <v>0</v>
      </c>
      <c r="E27" s="1">
        <v>1.0</v>
      </c>
      <c r="F27" s="1">
        <v>1.0</v>
      </c>
      <c r="G27" s="1">
        <f t="shared" si="3"/>
        <v>1</v>
      </c>
      <c r="H27" s="1">
        <v>0.0</v>
      </c>
      <c r="I27" s="1">
        <v>1.0</v>
      </c>
      <c r="J27" s="1">
        <f t="shared" si="4"/>
        <v>0</v>
      </c>
      <c r="K27" s="1">
        <f t="shared" si="5"/>
        <v>0</v>
      </c>
      <c r="O27" s="24" t="s">
        <v>136</v>
      </c>
      <c r="P27" s="22">
        <v>1.0</v>
      </c>
      <c r="Q27" s="22"/>
    </row>
    <row r="28" ht="12.0" customHeight="1">
      <c r="A28" s="19" t="s">
        <v>137</v>
      </c>
      <c r="O28" s="23" t="s">
        <v>137</v>
      </c>
      <c r="P28" s="23"/>
      <c r="Q28" s="23"/>
    </row>
    <row r="29" ht="12.0" customHeight="1">
      <c r="A29" s="19" t="s">
        <v>138</v>
      </c>
      <c r="O29" s="23" t="s">
        <v>138</v>
      </c>
      <c r="P29" s="23"/>
      <c r="Q29" s="23"/>
    </row>
    <row r="30" ht="12.0" customHeight="1">
      <c r="A30" s="20" t="s">
        <v>139</v>
      </c>
      <c r="O30" s="23" t="s">
        <v>139</v>
      </c>
      <c r="P30" s="23"/>
      <c r="Q30" s="23"/>
    </row>
    <row r="31" ht="12.0" customHeight="1">
      <c r="A31" s="19" t="s">
        <v>140</v>
      </c>
      <c r="O31" s="23" t="s">
        <v>140</v>
      </c>
      <c r="P31" s="23"/>
      <c r="Q31" s="23"/>
    </row>
    <row r="32" ht="12.0" customHeight="1">
      <c r="A32" s="19" t="s">
        <v>141</v>
      </c>
      <c r="O32" s="23" t="s">
        <v>141</v>
      </c>
      <c r="P32" s="23"/>
      <c r="Q32" s="23"/>
    </row>
    <row r="33" ht="12.0" customHeight="1">
      <c r="A33" s="19" t="s">
        <v>142</v>
      </c>
      <c r="O33" s="23" t="s">
        <v>142</v>
      </c>
      <c r="P33" s="23"/>
      <c r="Q33" s="23"/>
    </row>
    <row r="34" ht="12.0" customHeight="1">
      <c r="A34" s="19" t="s">
        <v>143</v>
      </c>
      <c r="O34" s="23" t="s">
        <v>143</v>
      </c>
      <c r="P34" s="23"/>
      <c r="Q34" s="23"/>
    </row>
    <row r="35" ht="12.0" customHeight="1">
      <c r="A35" s="19" t="s">
        <v>144</v>
      </c>
      <c r="O35" s="23" t="s">
        <v>144</v>
      </c>
      <c r="P35" s="23"/>
      <c r="Q35" s="23"/>
    </row>
    <row r="36" ht="12.0" customHeight="1">
      <c r="A36" s="19" t="s">
        <v>145</v>
      </c>
      <c r="O36" s="23" t="s">
        <v>145</v>
      </c>
      <c r="P36" s="23"/>
      <c r="Q36" s="23"/>
    </row>
    <row r="37" ht="12.0" customHeight="1">
      <c r="A37" s="19" t="s">
        <v>146</v>
      </c>
      <c r="O37" s="23" t="s">
        <v>146</v>
      </c>
      <c r="P37" s="23"/>
      <c r="Q37" s="23"/>
    </row>
    <row r="38" ht="12.0" customHeight="1">
      <c r="B38" s="1" t="s">
        <v>163</v>
      </c>
      <c r="E38" s="1" t="s">
        <v>164</v>
      </c>
      <c r="P38" s="1">
        <f t="shared" ref="P38:Q38" si="6">SUM(P22:P37)</f>
        <v>2</v>
      </c>
      <c r="Q38" s="1">
        <f t="shared" si="6"/>
        <v>4</v>
      </c>
    </row>
    <row r="39" ht="12.0" customHeight="1">
      <c r="E39" s="1" t="s">
        <v>165</v>
      </c>
    </row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8" si="1">H22</f>
        <v>1</v>
      </c>
      <c r="C2" s="1">
        <v>2.0</v>
      </c>
      <c r="F2" s="1">
        <v>1.0</v>
      </c>
      <c r="H2" s="1">
        <v>7.0</v>
      </c>
      <c r="I2" s="1">
        <v>1.0</v>
      </c>
      <c r="J2" s="1">
        <v>1.0</v>
      </c>
      <c r="O2" s="1">
        <v>3.0</v>
      </c>
      <c r="S2" s="1">
        <v>1.0</v>
      </c>
      <c r="U2" s="1">
        <v>1.0</v>
      </c>
      <c r="V2" s="1">
        <v>1.0</v>
      </c>
    </row>
    <row r="3" ht="12.0" customHeight="1">
      <c r="A3" s="5" t="s">
        <v>132</v>
      </c>
      <c r="B3" s="1">
        <f t="shared" si="1"/>
        <v>0</v>
      </c>
      <c r="C3" s="1">
        <v>2.0</v>
      </c>
      <c r="F3" s="1">
        <v>1.0</v>
      </c>
      <c r="H3" s="1">
        <v>7.0</v>
      </c>
      <c r="I3" s="1">
        <v>1.0</v>
      </c>
      <c r="J3" s="1">
        <v>1.0</v>
      </c>
      <c r="O3" s="1">
        <v>3.0</v>
      </c>
      <c r="S3" s="1">
        <v>1.0</v>
      </c>
      <c r="U3" s="1">
        <v>1.0</v>
      </c>
    </row>
    <row r="4" ht="12.0" customHeight="1">
      <c r="A4" s="5" t="s">
        <v>133</v>
      </c>
      <c r="B4" s="1">
        <f t="shared" si="1"/>
        <v>0</v>
      </c>
      <c r="C4" s="1">
        <v>2.0</v>
      </c>
      <c r="F4" s="1">
        <v>1.0</v>
      </c>
      <c r="H4" s="1">
        <v>7.0</v>
      </c>
      <c r="I4" s="1">
        <v>1.0</v>
      </c>
      <c r="J4" s="1">
        <v>1.0</v>
      </c>
      <c r="O4" s="1">
        <v>3.0</v>
      </c>
      <c r="S4" s="1">
        <v>1.0</v>
      </c>
      <c r="U4" s="1">
        <v>1.0</v>
      </c>
    </row>
    <row r="5" ht="12.0" customHeight="1">
      <c r="A5" s="5" t="s">
        <v>134</v>
      </c>
      <c r="B5" s="1">
        <f t="shared" si="1"/>
        <v>0</v>
      </c>
      <c r="C5" s="1">
        <v>2.0</v>
      </c>
      <c r="F5" s="1">
        <v>1.0</v>
      </c>
      <c r="H5" s="1">
        <v>7.0</v>
      </c>
      <c r="I5" s="1">
        <v>1.0</v>
      </c>
      <c r="J5" s="1">
        <v>1.0</v>
      </c>
      <c r="O5" s="1">
        <v>3.0</v>
      </c>
      <c r="S5" s="1">
        <v>1.0</v>
      </c>
      <c r="U5" s="1">
        <v>1.0</v>
      </c>
    </row>
    <row r="6" ht="12.0" customHeight="1">
      <c r="A6" s="5" t="s">
        <v>135</v>
      </c>
      <c r="B6" s="1">
        <f t="shared" si="1"/>
        <v>0</v>
      </c>
      <c r="C6" s="1">
        <v>2.0</v>
      </c>
      <c r="F6" s="1">
        <v>1.0</v>
      </c>
      <c r="G6" s="1">
        <v>2.0</v>
      </c>
      <c r="H6" s="1">
        <v>7.0</v>
      </c>
      <c r="I6" s="1">
        <v>1.0</v>
      </c>
      <c r="O6" s="1">
        <v>3.0</v>
      </c>
      <c r="S6" s="1">
        <v>1.0</v>
      </c>
      <c r="U6" s="1">
        <v>1.0</v>
      </c>
    </row>
    <row r="7" ht="12.0" customHeight="1">
      <c r="A7" s="4" t="s">
        <v>136</v>
      </c>
      <c r="B7" s="1">
        <f t="shared" si="1"/>
        <v>0</v>
      </c>
      <c r="C7" s="1">
        <v>2.0</v>
      </c>
      <c r="F7" s="1">
        <v>0.0</v>
      </c>
      <c r="H7" s="1">
        <v>7.0</v>
      </c>
      <c r="I7" s="1">
        <v>1.0</v>
      </c>
      <c r="J7" s="1">
        <v>1.0</v>
      </c>
      <c r="O7" s="1">
        <v>3.0</v>
      </c>
      <c r="S7" s="1">
        <v>1.0</v>
      </c>
      <c r="U7" s="1">
        <v>1.0</v>
      </c>
    </row>
    <row r="8" ht="12.0" customHeight="1">
      <c r="A8" s="4" t="s">
        <v>137</v>
      </c>
      <c r="B8" s="1">
        <f t="shared" si="1"/>
        <v>1</v>
      </c>
      <c r="C8" s="1">
        <v>2.0</v>
      </c>
      <c r="F8" s="1">
        <v>0.0</v>
      </c>
      <c r="G8" s="1">
        <v>5.0</v>
      </c>
      <c r="H8" s="1">
        <v>7.0</v>
      </c>
      <c r="I8" s="1">
        <v>1.0</v>
      </c>
      <c r="O8" s="1">
        <v>3.0</v>
      </c>
      <c r="S8" s="1">
        <v>1.0</v>
      </c>
      <c r="T8" s="1">
        <v>1.0</v>
      </c>
      <c r="U8" s="1">
        <v>1.0</v>
      </c>
    </row>
    <row r="9" ht="12.0" customHeight="1">
      <c r="A9" s="19" t="s">
        <v>138</v>
      </c>
    </row>
    <row r="10" ht="12.0" customHeight="1">
      <c r="A10" s="20" t="s">
        <v>139</v>
      </c>
    </row>
    <row r="11" ht="12.0" customHeight="1">
      <c r="A11" s="19" t="s">
        <v>140</v>
      </c>
    </row>
    <row r="12" ht="12.0" customHeight="1">
      <c r="A12" s="19" t="s">
        <v>141</v>
      </c>
    </row>
    <row r="13" ht="12.0" customHeight="1">
      <c r="A13" s="19" t="s">
        <v>142</v>
      </c>
    </row>
    <row r="14" ht="12.0" customHeight="1">
      <c r="A14" s="19" t="s">
        <v>143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0" customHeight="1"/>
    <row r="20" ht="12.0" customHeight="1">
      <c r="B20" s="1" t="s">
        <v>157</v>
      </c>
      <c r="E20" s="1" t="s">
        <v>158</v>
      </c>
      <c r="O20" s="2"/>
      <c r="P20" s="2" t="s">
        <v>166</v>
      </c>
      <c r="Q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1" t="s">
        <v>135</v>
      </c>
      <c r="Q21" s="24" t="s">
        <v>137</v>
      </c>
    </row>
    <row r="22" ht="12.0" customHeight="1">
      <c r="A22" s="5" t="s">
        <v>131</v>
      </c>
      <c r="B22" s="1">
        <v>0.0</v>
      </c>
      <c r="C22" s="1">
        <v>1.0</v>
      </c>
      <c r="D22" s="1">
        <f t="shared" ref="D22:D28" si="2">B22/C22</f>
        <v>0</v>
      </c>
      <c r="E22" s="1">
        <v>1.0</v>
      </c>
      <c r="F22" s="1">
        <v>1.0</v>
      </c>
      <c r="G22" s="1">
        <f t="shared" ref="G22:G28" si="3">E22/F22</f>
        <v>1</v>
      </c>
      <c r="H22" s="1">
        <f t="shared" ref="H22:H28" si="4">D22+G22</f>
        <v>1</v>
      </c>
      <c r="O22" s="21" t="s">
        <v>131</v>
      </c>
      <c r="P22" s="22"/>
      <c r="Q22" s="22">
        <v>1.0</v>
      </c>
    </row>
    <row r="23" ht="12.0" customHeight="1">
      <c r="A23" s="5" t="s">
        <v>132</v>
      </c>
      <c r="B23" s="1">
        <v>0.0</v>
      </c>
      <c r="C23" s="1">
        <v>1.0</v>
      </c>
      <c r="D23" s="1">
        <f t="shared" si="2"/>
        <v>0</v>
      </c>
      <c r="F23" s="1">
        <v>1.0</v>
      </c>
      <c r="G23" s="1">
        <f t="shared" si="3"/>
        <v>0</v>
      </c>
      <c r="H23" s="1">
        <f t="shared" si="4"/>
        <v>0</v>
      </c>
      <c r="O23" s="21" t="s">
        <v>132</v>
      </c>
      <c r="P23" s="22"/>
      <c r="Q23" s="22">
        <v>1.0</v>
      </c>
    </row>
    <row r="24" ht="12.0" customHeight="1">
      <c r="A24" s="5" t="s">
        <v>133</v>
      </c>
      <c r="B24" s="1">
        <v>0.0</v>
      </c>
      <c r="C24" s="1">
        <v>1.0</v>
      </c>
      <c r="D24" s="1">
        <f t="shared" si="2"/>
        <v>0</v>
      </c>
      <c r="F24" s="1">
        <v>1.0</v>
      </c>
      <c r="G24" s="1">
        <f t="shared" si="3"/>
        <v>0</v>
      </c>
      <c r="H24" s="1">
        <f t="shared" si="4"/>
        <v>0</v>
      </c>
      <c r="O24" s="21" t="s">
        <v>133</v>
      </c>
      <c r="P24" s="22"/>
      <c r="Q24" s="22">
        <v>1.0</v>
      </c>
    </row>
    <row r="25" ht="12.0" customHeight="1">
      <c r="A25" s="5" t="s">
        <v>134</v>
      </c>
      <c r="B25" s="1">
        <v>0.0</v>
      </c>
      <c r="C25" s="1">
        <v>1.0</v>
      </c>
      <c r="D25" s="1">
        <f t="shared" si="2"/>
        <v>0</v>
      </c>
      <c r="F25" s="1">
        <v>1.0</v>
      </c>
      <c r="G25" s="1">
        <f t="shared" si="3"/>
        <v>0</v>
      </c>
      <c r="H25" s="1">
        <f t="shared" si="4"/>
        <v>0</v>
      </c>
      <c r="O25" s="21" t="s">
        <v>134</v>
      </c>
      <c r="P25" s="22"/>
      <c r="Q25" s="22">
        <v>1.0</v>
      </c>
    </row>
    <row r="26" ht="12.0" customHeight="1">
      <c r="A26" s="5" t="s">
        <v>135</v>
      </c>
      <c r="B26" s="1">
        <v>0.0</v>
      </c>
      <c r="C26" s="1">
        <v>1.0</v>
      </c>
      <c r="D26" s="1">
        <f t="shared" si="2"/>
        <v>0</v>
      </c>
      <c r="F26" s="1">
        <v>1.0</v>
      </c>
      <c r="G26" s="1">
        <f t="shared" si="3"/>
        <v>0</v>
      </c>
      <c r="H26" s="1">
        <f t="shared" si="4"/>
        <v>0</v>
      </c>
      <c r="O26" s="21" t="s">
        <v>135</v>
      </c>
      <c r="P26" s="22"/>
      <c r="Q26" s="22">
        <v>1.0</v>
      </c>
    </row>
    <row r="27" ht="12.0" customHeight="1">
      <c r="A27" s="4" t="s">
        <v>136</v>
      </c>
      <c r="B27" s="1">
        <v>0.0</v>
      </c>
      <c r="C27" s="1">
        <v>1.0</v>
      </c>
      <c r="D27" s="1">
        <f t="shared" si="2"/>
        <v>0</v>
      </c>
      <c r="F27" s="1">
        <v>1.0</v>
      </c>
      <c r="G27" s="1">
        <f t="shared" si="3"/>
        <v>0</v>
      </c>
      <c r="H27" s="1">
        <f t="shared" si="4"/>
        <v>0</v>
      </c>
      <c r="O27" s="24" t="s">
        <v>136</v>
      </c>
      <c r="P27" s="22">
        <v>1.0</v>
      </c>
      <c r="Q27" s="22"/>
    </row>
    <row r="28" ht="12.0" customHeight="1">
      <c r="A28" s="4" t="s">
        <v>137</v>
      </c>
      <c r="B28" s="1">
        <v>1.0</v>
      </c>
      <c r="C28" s="1">
        <v>1.0</v>
      </c>
      <c r="D28" s="1">
        <f t="shared" si="2"/>
        <v>1</v>
      </c>
      <c r="F28" s="1">
        <v>1.0</v>
      </c>
      <c r="G28" s="1">
        <f t="shared" si="3"/>
        <v>0</v>
      </c>
      <c r="H28" s="1">
        <f t="shared" si="4"/>
        <v>1</v>
      </c>
      <c r="O28" s="24" t="s">
        <v>137</v>
      </c>
      <c r="P28" s="22">
        <v>1.0</v>
      </c>
      <c r="Q28" s="22"/>
    </row>
    <row r="29" ht="12.0" customHeight="1">
      <c r="A29" s="19" t="s">
        <v>138</v>
      </c>
      <c r="O29" s="23" t="s">
        <v>138</v>
      </c>
      <c r="P29" s="23"/>
      <c r="Q29" s="23"/>
    </row>
    <row r="30" ht="12.0" customHeight="1">
      <c r="A30" s="20" t="s">
        <v>139</v>
      </c>
      <c r="O30" s="23" t="s">
        <v>139</v>
      </c>
      <c r="P30" s="23"/>
      <c r="Q30" s="23"/>
    </row>
    <row r="31" ht="12.0" customHeight="1">
      <c r="A31" s="19" t="s">
        <v>140</v>
      </c>
      <c r="O31" s="23" t="s">
        <v>140</v>
      </c>
      <c r="P31" s="23"/>
      <c r="Q31" s="23"/>
    </row>
    <row r="32" ht="12.0" customHeight="1">
      <c r="A32" s="19" t="s">
        <v>141</v>
      </c>
      <c r="O32" s="23" t="s">
        <v>141</v>
      </c>
      <c r="P32" s="23"/>
      <c r="Q32" s="23"/>
    </row>
    <row r="33" ht="12.0" customHeight="1">
      <c r="A33" s="19" t="s">
        <v>142</v>
      </c>
      <c r="O33" s="23" t="s">
        <v>142</v>
      </c>
      <c r="P33" s="23"/>
      <c r="Q33" s="23"/>
    </row>
    <row r="34" ht="12.0" customHeight="1">
      <c r="A34" s="19" t="s">
        <v>143</v>
      </c>
      <c r="O34" s="23" t="s">
        <v>143</v>
      </c>
      <c r="P34" s="23"/>
      <c r="Q34" s="23"/>
    </row>
    <row r="35" ht="12.0" customHeight="1">
      <c r="A35" s="19" t="s">
        <v>144</v>
      </c>
      <c r="O35" s="23" t="s">
        <v>144</v>
      </c>
      <c r="P35" s="23"/>
      <c r="Q35" s="23"/>
    </row>
    <row r="36" ht="12.0" customHeight="1">
      <c r="A36" s="19" t="s">
        <v>145</v>
      </c>
      <c r="O36" s="23" t="s">
        <v>145</v>
      </c>
      <c r="P36" s="23"/>
      <c r="Q36" s="23"/>
    </row>
    <row r="37" ht="12.0" customHeight="1">
      <c r="A37" s="19" t="s">
        <v>146</v>
      </c>
      <c r="O37" s="23" t="s">
        <v>146</v>
      </c>
      <c r="P37" s="23"/>
      <c r="Q37" s="23"/>
    </row>
    <row r="38" ht="12.0" customHeight="1">
      <c r="P38" s="1">
        <f t="shared" ref="P38:Q38" si="5">SUM(P22:P37)</f>
        <v>2</v>
      </c>
      <c r="Q38" s="1">
        <f t="shared" si="5"/>
        <v>5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9" si="1">H22</f>
        <v>0</v>
      </c>
      <c r="C2" s="1">
        <v>2.0</v>
      </c>
      <c r="F2" s="1">
        <v>1.0</v>
      </c>
      <c r="G2" s="1">
        <v>3.0</v>
      </c>
      <c r="H2" s="1">
        <v>8.0</v>
      </c>
      <c r="I2" s="1">
        <v>1.0</v>
      </c>
      <c r="O2" s="1">
        <v>3.0</v>
      </c>
      <c r="S2" s="1">
        <v>1.0</v>
      </c>
      <c r="U2" s="1">
        <v>1.0</v>
      </c>
    </row>
    <row r="3" ht="12.0" customHeight="1">
      <c r="A3" s="5" t="s">
        <v>132</v>
      </c>
      <c r="B3" s="1">
        <f t="shared" si="1"/>
        <v>0</v>
      </c>
      <c r="C3" s="1">
        <v>2.0</v>
      </c>
      <c r="F3" s="1">
        <v>0.0</v>
      </c>
      <c r="H3" s="1">
        <v>8.0</v>
      </c>
      <c r="I3" s="1">
        <v>1.0</v>
      </c>
      <c r="J3" s="1">
        <v>1.0</v>
      </c>
      <c r="O3" s="1">
        <v>3.0</v>
      </c>
      <c r="S3" s="1">
        <v>1.0</v>
      </c>
      <c r="U3" s="1">
        <v>1.0</v>
      </c>
    </row>
    <row r="4" ht="12.0" customHeight="1">
      <c r="A4" s="5" t="s">
        <v>133</v>
      </c>
      <c r="B4" s="1">
        <f t="shared" si="1"/>
        <v>1</v>
      </c>
      <c r="C4" s="1">
        <v>2.0</v>
      </c>
      <c r="F4" s="1">
        <v>1.0</v>
      </c>
      <c r="H4" s="1">
        <v>8.0</v>
      </c>
      <c r="I4" s="1">
        <v>1.0</v>
      </c>
      <c r="J4" s="1">
        <v>1.0</v>
      </c>
      <c r="O4" s="1">
        <v>3.0</v>
      </c>
      <c r="S4" s="1">
        <v>1.0</v>
      </c>
      <c r="U4" s="1">
        <v>1.0</v>
      </c>
      <c r="V4" s="1">
        <v>1.0</v>
      </c>
    </row>
    <row r="5" ht="12.0" customHeight="1">
      <c r="A5" s="5" t="s">
        <v>134</v>
      </c>
      <c r="B5" s="1">
        <f t="shared" si="1"/>
        <v>0</v>
      </c>
      <c r="C5" s="1">
        <v>2.0</v>
      </c>
      <c r="F5" s="1">
        <v>1.0</v>
      </c>
      <c r="H5" s="1">
        <v>8.0</v>
      </c>
      <c r="I5" s="1">
        <v>1.0</v>
      </c>
      <c r="J5" s="1">
        <v>1.0</v>
      </c>
      <c r="O5" s="1">
        <v>3.0</v>
      </c>
      <c r="S5" s="1">
        <v>1.0</v>
      </c>
      <c r="U5" s="1">
        <v>1.0</v>
      </c>
    </row>
    <row r="6" ht="12.0" customHeight="1">
      <c r="A6" s="5" t="s">
        <v>135</v>
      </c>
      <c r="B6" s="1">
        <f t="shared" si="1"/>
        <v>0</v>
      </c>
      <c r="C6" s="1">
        <v>2.0</v>
      </c>
      <c r="F6" s="1">
        <v>1.0</v>
      </c>
      <c r="G6" s="1">
        <v>1.0</v>
      </c>
      <c r="H6" s="1">
        <v>8.0</v>
      </c>
      <c r="I6" s="1">
        <v>1.0</v>
      </c>
      <c r="O6" s="1">
        <v>3.0</v>
      </c>
      <c r="S6" s="1">
        <v>1.0</v>
      </c>
      <c r="U6" s="1">
        <v>1.0</v>
      </c>
    </row>
    <row r="7" ht="12.0" customHeight="1">
      <c r="A7" s="4" t="s">
        <v>136</v>
      </c>
      <c r="B7" s="1">
        <f t="shared" si="1"/>
        <v>1</v>
      </c>
      <c r="C7" s="1">
        <v>2.0</v>
      </c>
      <c r="F7" s="1">
        <v>0.0</v>
      </c>
      <c r="H7" s="1">
        <v>8.0</v>
      </c>
      <c r="I7" s="1">
        <v>1.0</v>
      </c>
      <c r="J7" s="1">
        <v>1.0</v>
      </c>
      <c r="O7" s="1">
        <v>3.0</v>
      </c>
      <c r="S7" s="1">
        <v>1.0</v>
      </c>
      <c r="T7" s="1">
        <v>1.0</v>
      </c>
      <c r="U7" s="1">
        <v>1.0</v>
      </c>
    </row>
    <row r="8" ht="12.0" customHeight="1">
      <c r="A8" s="4" t="s">
        <v>137</v>
      </c>
      <c r="B8" s="1">
        <f t="shared" si="1"/>
        <v>0</v>
      </c>
      <c r="C8" s="1">
        <v>2.0</v>
      </c>
      <c r="F8" s="1">
        <v>0.0</v>
      </c>
      <c r="H8" s="1">
        <v>8.0</v>
      </c>
      <c r="I8" s="1">
        <v>1.0</v>
      </c>
      <c r="J8" s="1">
        <v>1.0</v>
      </c>
      <c r="O8" s="1">
        <v>3.0</v>
      </c>
      <c r="S8" s="1">
        <v>1.0</v>
      </c>
      <c r="U8" s="1">
        <v>1.0</v>
      </c>
    </row>
    <row r="9" ht="12.0" customHeight="1">
      <c r="A9" s="4" t="s">
        <v>138</v>
      </c>
      <c r="B9" s="1">
        <f t="shared" si="1"/>
        <v>0</v>
      </c>
      <c r="C9" s="1">
        <v>2.0</v>
      </c>
      <c r="F9" s="1">
        <v>0.0</v>
      </c>
      <c r="G9" s="1">
        <v>4.0</v>
      </c>
      <c r="H9" s="1">
        <v>8.0</v>
      </c>
      <c r="I9" s="1">
        <v>1.0</v>
      </c>
      <c r="O9" s="1">
        <v>3.0</v>
      </c>
      <c r="S9" s="1">
        <v>1.0</v>
      </c>
      <c r="U9" s="1">
        <v>1.0</v>
      </c>
    </row>
    <row r="10" ht="12.0" customHeight="1">
      <c r="A10" s="20" t="s">
        <v>139</v>
      </c>
    </row>
    <row r="11" ht="12.0" customHeight="1">
      <c r="A11" s="19" t="s">
        <v>140</v>
      </c>
    </row>
    <row r="12" ht="12.0" customHeight="1">
      <c r="A12" s="19" t="s">
        <v>141</v>
      </c>
    </row>
    <row r="13" ht="12.0" customHeight="1">
      <c r="A13" s="19" t="s">
        <v>142</v>
      </c>
    </row>
    <row r="14" ht="12.0" customHeight="1">
      <c r="A14" s="19" t="s">
        <v>143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F18" s="1" t="s">
        <v>167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0" customHeight="1"/>
    <row r="20" ht="12.0" customHeight="1">
      <c r="B20" s="1" t="s">
        <v>157</v>
      </c>
      <c r="E20" s="1" t="s">
        <v>158</v>
      </c>
      <c r="O20" s="2"/>
      <c r="P20" s="2" t="s">
        <v>168</v>
      </c>
      <c r="Q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1" t="s">
        <v>135</v>
      </c>
      <c r="Q21" s="21" t="s">
        <v>131</v>
      </c>
      <c r="R21" s="24" t="s">
        <v>138</v>
      </c>
    </row>
    <row r="22" ht="12.0" customHeight="1">
      <c r="A22" s="5" t="s">
        <v>131</v>
      </c>
      <c r="C22" s="1">
        <v>1.0</v>
      </c>
      <c r="D22" s="1">
        <f t="shared" ref="D22:D29" si="2">B22/C22</f>
        <v>0</v>
      </c>
      <c r="F22" s="1">
        <v>1.0</v>
      </c>
      <c r="G22" s="1">
        <f t="shared" ref="G22:G29" si="3">E22/F22</f>
        <v>0</v>
      </c>
      <c r="H22" s="1">
        <f t="shared" ref="H22:H29" si="4">D22+G22</f>
        <v>0</v>
      </c>
      <c r="O22" s="21" t="s">
        <v>131</v>
      </c>
      <c r="P22" s="22"/>
      <c r="Q22" s="22"/>
      <c r="R22" s="22">
        <v>1.0</v>
      </c>
    </row>
    <row r="23" ht="12.0" customHeight="1">
      <c r="A23" s="5" t="s">
        <v>132</v>
      </c>
      <c r="C23" s="1">
        <v>1.0</v>
      </c>
      <c r="D23" s="1">
        <f t="shared" si="2"/>
        <v>0</v>
      </c>
      <c r="F23" s="1">
        <v>1.0</v>
      </c>
      <c r="G23" s="1">
        <f t="shared" si="3"/>
        <v>0</v>
      </c>
      <c r="H23" s="1">
        <f t="shared" si="4"/>
        <v>0</v>
      </c>
      <c r="O23" s="21" t="s">
        <v>132</v>
      </c>
      <c r="P23" s="22">
        <v>1.0</v>
      </c>
      <c r="Q23" s="22"/>
      <c r="R23" s="22"/>
    </row>
    <row r="24" ht="12.0" customHeight="1">
      <c r="A24" s="5" t="s">
        <v>133</v>
      </c>
      <c r="C24" s="1">
        <v>1.0</v>
      </c>
      <c r="D24" s="1">
        <f t="shared" si="2"/>
        <v>0</v>
      </c>
      <c r="E24" s="1">
        <v>1.0</v>
      </c>
      <c r="F24" s="1">
        <v>1.0</v>
      </c>
      <c r="G24" s="1">
        <f t="shared" si="3"/>
        <v>1</v>
      </c>
      <c r="H24" s="1">
        <f t="shared" si="4"/>
        <v>1</v>
      </c>
      <c r="O24" s="21" t="s">
        <v>133</v>
      </c>
      <c r="P24" s="22"/>
      <c r="Q24" s="22"/>
      <c r="R24" s="22">
        <v>1.0</v>
      </c>
    </row>
    <row r="25" ht="12.0" customHeight="1">
      <c r="A25" s="5" t="s">
        <v>134</v>
      </c>
      <c r="C25" s="1">
        <v>1.0</v>
      </c>
      <c r="D25" s="1">
        <f t="shared" si="2"/>
        <v>0</v>
      </c>
      <c r="F25" s="1">
        <v>1.0</v>
      </c>
      <c r="G25" s="1">
        <f t="shared" si="3"/>
        <v>0</v>
      </c>
      <c r="H25" s="1">
        <f t="shared" si="4"/>
        <v>0</v>
      </c>
      <c r="O25" s="21" t="s">
        <v>134</v>
      </c>
      <c r="P25" s="22"/>
      <c r="Q25" s="22"/>
      <c r="R25" s="22">
        <v>1.0</v>
      </c>
    </row>
    <row r="26" ht="12.0" customHeight="1">
      <c r="A26" s="5" t="s">
        <v>135</v>
      </c>
      <c r="C26" s="1">
        <v>1.0</v>
      </c>
      <c r="D26" s="1">
        <f t="shared" si="2"/>
        <v>0</v>
      </c>
      <c r="F26" s="1">
        <v>1.0</v>
      </c>
      <c r="G26" s="1">
        <f t="shared" si="3"/>
        <v>0</v>
      </c>
      <c r="H26" s="1">
        <f t="shared" si="4"/>
        <v>0</v>
      </c>
      <c r="O26" s="21" t="s">
        <v>135</v>
      </c>
      <c r="P26" s="22"/>
      <c r="Q26" s="22"/>
      <c r="R26" s="22">
        <v>1.0</v>
      </c>
    </row>
    <row r="27" ht="12.0" customHeight="1">
      <c r="A27" s="4" t="s">
        <v>136</v>
      </c>
      <c r="B27" s="1">
        <v>1.0</v>
      </c>
      <c r="C27" s="1">
        <v>1.0</v>
      </c>
      <c r="D27" s="1">
        <f t="shared" si="2"/>
        <v>1</v>
      </c>
      <c r="F27" s="1">
        <v>1.0</v>
      </c>
      <c r="G27" s="1">
        <f t="shared" si="3"/>
        <v>0</v>
      </c>
      <c r="H27" s="1">
        <f t="shared" si="4"/>
        <v>1</v>
      </c>
      <c r="O27" s="24" t="s">
        <v>136</v>
      </c>
      <c r="P27" s="22"/>
      <c r="Q27" s="22">
        <v>1.0</v>
      </c>
      <c r="R27" s="22"/>
    </row>
    <row r="28" ht="12.0" customHeight="1">
      <c r="A28" s="4" t="s">
        <v>137</v>
      </c>
      <c r="C28" s="1">
        <v>1.0</v>
      </c>
      <c r="D28" s="1">
        <f t="shared" si="2"/>
        <v>0</v>
      </c>
      <c r="F28" s="1">
        <v>1.0</v>
      </c>
      <c r="G28" s="1">
        <f t="shared" si="3"/>
        <v>0</v>
      </c>
      <c r="H28" s="1">
        <f t="shared" si="4"/>
        <v>0</v>
      </c>
      <c r="O28" s="24" t="s">
        <v>137</v>
      </c>
      <c r="P28" s="22"/>
      <c r="Q28" s="22">
        <v>1.0</v>
      </c>
      <c r="R28" s="22"/>
    </row>
    <row r="29" ht="12.0" customHeight="1">
      <c r="A29" s="4" t="s">
        <v>138</v>
      </c>
      <c r="C29" s="1">
        <v>1.0</v>
      </c>
      <c r="D29" s="1">
        <f t="shared" si="2"/>
        <v>0</v>
      </c>
      <c r="F29" s="1">
        <v>1.0</v>
      </c>
      <c r="G29" s="1">
        <f t="shared" si="3"/>
        <v>0</v>
      </c>
      <c r="H29" s="1">
        <f t="shared" si="4"/>
        <v>0</v>
      </c>
      <c r="O29" s="24" t="s">
        <v>138</v>
      </c>
      <c r="P29" s="22"/>
      <c r="Q29" s="22">
        <v>1.0</v>
      </c>
      <c r="R29" s="22"/>
    </row>
    <row r="30" ht="12.0" customHeight="1">
      <c r="A30" s="20" t="s">
        <v>139</v>
      </c>
      <c r="O30" s="23" t="s">
        <v>139</v>
      </c>
      <c r="P30" s="23"/>
      <c r="Q30" s="23"/>
      <c r="R30" s="23"/>
    </row>
    <row r="31" ht="12.0" customHeight="1">
      <c r="A31" s="19" t="s">
        <v>140</v>
      </c>
      <c r="O31" s="23" t="s">
        <v>140</v>
      </c>
      <c r="P31" s="23"/>
      <c r="Q31" s="23"/>
      <c r="R31" s="23"/>
    </row>
    <row r="32" ht="12.0" customHeight="1">
      <c r="A32" s="19" t="s">
        <v>141</v>
      </c>
      <c r="O32" s="23" t="s">
        <v>141</v>
      </c>
      <c r="P32" s="23"/>
      <c r="Q32" s="23"/>
      <c r="R32" s="23"/>
    </row>
    <row r="33" ht="12.0" customHeight="1">
      <c r="A33" s="19" t="s">
        <v>142</v>
      </c>
      <c r="O33" s="23" t="s">
        <v>142</v>
      </c>
      <c r="P33" s="23"/>
      <c r="Q33" s="23"/>
      <c r="R33" s="23"/>
    </row>
    <row r="34" ht="12.0" customHeight="1">
      <c r="A34" s="19" t="s">
        <v>143</v>
      </c>
      <c r="O34" s="23" t="s">
        <v>143</v>
      </c>
      <c r="P34" s="23"/>
      <c r="Q34" s="23"/>
      <c r="R34" s="23"/>
    </row>
    <row r="35" ht="12.0" customHeight="1">
      <c r="A35" s="19" t="s">
        <v>144</v>
      </c>
      <c r="O35" s="23" t="s">
        <v>144</v>
      </c>
      <c r="P35" s="23"/>
      <c r="Q35" s="23"/>
      <c r="R35" s="23"/>
    </row>
    <row r="36" ht="12.0" customHeight="1">
      <c r="A36" s="19" t="s">
        <v>145</v>
      </c>
      <c r="O36" s="23" t="s">
        <v>145</v>
      </c>
      <c r="P36" s="23"/>
      <c r="Q36" s="23"/>
      <c r="R36" s="23"/>
    </row>
    <row r="37" ht="12.0" customHeight="1">
      <c r="A37" s="19" t="s">
        <v>146</v>
      </c>
      <c r="O37" s="23" t="s">
        <v>146</v>
      </c>
      <c r="P37" s="23"/>
      <c r="Q37" s="23"/>
      <c r="R37" s="23"/>
    </row>
    <row r="38" ht="12.0" customHeight="1">
      <c r="P38" s="1">
        <f t="shared" ref="P38:R38" si="5">SUM(P22:P37)</f>
        <v>1</v>
      </c>
      <c r="Q38" s="1">
        <f t="shared" si="5"/>
        <v>3</v>
      </c>
      <c r="R38" s="1">
        <f t="shared" si="5"/>
        <v>4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10" si="1">H22</f>
        <v>0</v>
      </c>
      <c r="C2" s="1">
        <v>2.0</v>
      </c>
      <c r="F2" s="1">
        <v>1.0</v>
      </c>
      <c r="H2" s="1">
        <v>9.0</v>
      </c>
      <c r="I2" s="1">
        <v>1.0</v>
      </c>
      <c r="J2" s="1">
        <v>1.0</v>
      </c>
      <c r="O2" s="1">
        <v>3.0</v>
      </c>
      <c r="S2" s="1">
        <v>1.0</v>
      </c>
      <c r="U2" s="1">
        <v>1.0</v>
      </c>
    </row>
    <row r="3" ht="12.0" customHeight="1">
      <c r="A3" s="5" t="s">
        <v>132</v>
      </c>
      <c r="B3" s="1">
        <f t="shared" si="1"/>
        <v>0</v>
      </c>
      <c r="C3" s="1">
        <v>2.0</v>
      </c>
      <c r="F3" s="1">
        <v>1.0</v>
      </c>
      <c r="H3" s="1">
        <v>9.0</v>
      </c>
      <c r="I3" s="1">
        <v>1.0</v>
      </c>
      <c r="J3" s="1">
        <v>1.0</v>
      </c>
      <c r="O3" s="1">
        <v>3.0</v>
      </c>
      <c r="S3" s="1">
        <v>1.0</v>
      </c>
      <c r="U3" s="1">
        <v>1.0</v>
      </c>
    </row>
    <row r="4" ht="12.0" customHeight="1">
      <c r="A4" s="5" t="s">
        <v>133</v>
      </c>
      <c r="B4" s="1">
        <f t="shared" si="1"/>
        <v>0</v>
      </c>
      <c r="C4" s="1">
        <v>2.0</v>
      </c>
      <c r="F4" s="1">
        <v>1.0</v>
      </c>
      <c r="H4" s="1">
        <v>9.0</v>
      </c>
      <c r="I4" s="1">
        <v>1.0</v>
      </c>
      <c r="J4" s="1">
        <v>1.0</v>
      </c>
      <c r="O4" s="1">
        <v>3.0</v>
      </c>
      <c r="S4" s="1">
        <v>1.0</v>
      </c>
      <c r="U4" s="1">
        <v>1.0</v>
      </c>
    </row>
    <row r="5" ht="12.0" customHeight="1">
      <c r="A5" s="5" t="s">
        <v>134</v>
      </c>
      <c r="B5" s="1">
        <f t="shared" si="1"/>
        <v>0</v>
      </c>
      <c r="C5" s="1">
        <v>2.0</v>
      </c>
      <c r="F5" s="1">
        <v>1.0</v>
      </c>
      <c r="H5" s="1">
        <v>9.0</v>
      </c>
      <c r="I5" s="1">
        <v>1.0</v>
      </c>
      <c r="J5" s="1">
        <v>1.0</v>
      </c>
      <c r="O5" s="1">
        <v>3.0</v>
      </c>
      <c r="S5" s="1">
        <v>1.0</v>
      </c>
      <c r="U5" s="1">
        <v>1.0</v>
      </c>
    </row>
    <row r="6" ht="12.0" customHeight="1">
      <c r="A6" s="5" t="s">
        <v>135</v>
      </c>
      <c r="B6" s="1">
        <f t="shared" si="1"/>
        <v>0</v>
      </c>
      <c r="C6" s="1">
        <v>2.0</v>
      </c>
      <c r="F6" s="1">
        <v>1.0</v>
      </c>
      <c r="H6" s="1">
        <v>9.0</v>
      </c>
      <c r="I6" s="1">
        <v>1.0</v>
      </c>
      <c r="J6" s="1">
        <v>1.0</v>
      </c>
      <c r="O6" s="1">
        <v>3.0</v>
      </c>
      <c r="S6" s="1">
        <v>1.0</v>
      </c>
      <c r="U6" s="1">
        <v>1.0</v>
      </c>
    </row>
    <row r="7" ht="12.0" customHeight="1">
      <c r="A7" s="4" t="s">
        <v>136</v>
      </c>
      <c r="B7" s="1">
        <f t="shared" si="1"/>
        <v>0</v>
      </c>
      <c r="C7" s="1">
        <v>2.0</v>
      </c>
      <c r="F7" s="1">
        <v>0.0</v>
      </c>
      <c r="H7" s="1">
        <v>9.0</v>
      </c>
      <c r="I7" s="1">
        <v>1.0</v>
      </c>
      <c r="J7" s="1">
        <v>1.0</v>
      </c>
      <c r="O7" s="1">
        <v>3.0</v>
      </c>
      <c r="S7" s="1">
        <v>1.0</v>
      </c>
      <c r="U7" s="1">
        <v>1.0</v>
      </c>
    </row>
    <row r="8" ht="12.0" customHeight="1">
      <c r="A8" s="4" t="s">
        <v>137</v>
      </c>
      <c r="B8" s="1">
        <f t="shared" si="1"/>
        <v>1</v>
      </c>
      <c r="C8" s="1">
        <v>2.0</v>
      </c>
      <c r="F8" s="1">
        <v>0.0</v>
      </c>
      <c r="H8" s="1">
        <v>9.0</v>
      </c>
      <c r="I8" s="1">
        <v>1.0</v>
      </c>
      <c r="J8" s="1">
        <v>1.0</v>
      </c>
      <c r="O8" s="1">
        <v>3.0</v>
      </c>
      <c r="S8" s="1">
        <v>1.0</v>
      </c>
      <c r="U8" s="1">
        <v>1.0</v>
      </c>
      <c r="V8" s="1">
        <v>1.0</v>
      </c>
    </row>
    <row r="9" ht="12.0" customHeight="1">
      <c r="A9" s="4" t="s">
        <v>138</v>
      </c>
      <c r="B9" s="1">
        <f t="shared" si="1"/>
        <v>0</v>
      </c>
      <c r="C9" s="1">
        <v>2.0</v>
      </c>
      <c r="F9" s="1">
        <v>1.0</v>
      </c>
      <c r="G9" s="1">
        <v>3.0</v>
      </c>
      <c r="H9" s="1">
        <v>9.0</v>
      </c>
      <c r="I9" s="1">
        <v>1.0</v>
      </c>
      <c r="O9" s="1">
        <v>3.0</v>
      </c>
      <c r="S9" s="1">
        <v>1.0</v>
      </c>
      <c r="U9" s="1">
        <v>1.0</v>
      </c>
    </row>
    <row r="10" ht="12.0" customHeight="1">
      <c r="A10" s="25" t="s">
        <v>139</v>
      </c>
      <c r="B10" s="1">
        <f t="shared" si="1"/>
        <v>1</v>
      </c>
      <c r="C10" s="1">
        <v>2.0</v>
      </c>
      <c r="F10" s="1">
        <v>0.0</v>
      </c>
      <c r="G10" s="1">
        <v>6.0</v>
      </c>
      <c r="H10" s="1">
        <v>9.0</v>
      </c>
      <c r="I10" s="1">
        <v>1.0</v>
      </c>
      <c r="O10" s="1">
        <v>3.0</v>
      </c>
      <c r="S10" s="1">
        <v>1.0</v>
      </c>
      <c r="T10" s="1">
        <v>1.0</v>
      </c>
      <c r="U10" s="1">
        <v>1.0</v>
      </c>
    </row>
    <row r="11" ht="12.0" customHeight="1">
      <c r="A11" s="19" t="s">
        <v>140</v>
      </c>
    </row>
    <row r="12" ht="12.0" customHeight="1">
      <c r="A12" s="19" t="s">
        <v>141</v>
      </c>
    </row>
    <row r="13" ht="12.0" customHeight="1">
      <c r="A13" s="19" t="s">
        <v>142</v>
      </c>
    </row>
    <row r="14" ht="12.0" customHeight="1">
      <c r="A14" s="19" t="s">
        <v>143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F18" s="1" t="s">
        <v>169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0" customHeight="1"/>
    <row r="20" ht="12.0" customHeight="1">
      <c r="B20" s="1" t="s">
        <v>157</v>
      </c>
      <c r="E20" s="1" t="s">
        <v>158</v>
      </c>
      <c r="O20" s="2"/>
      <c r="P20" s="2" t="s">
        <v>170</v>
      </c>
      <c r="Q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I21" s="1" t="s">
        <v>4</v>
      </c>
      <c r="P21" s="24" t="s">
        <v>138</v>
      </c>
      <c r="Q21" s="24" t="s">
        <v>139</v>
      </c>
    </row>
    <row r="22" ht="12.0" customHeight="1">
      <c r="A22" s="5" t="s">
        <v>131</v>
      </c>
      <c r="B22" s="1">
        <v>0.0</v>
      </c>
      <c r="C22" s="1">
        <v>1.0</v>
      </c>
      <c r="D22" s="1">
        <f t="shared" ref="D22:D30" si="2">B22/C22</f>
        <v>0</v>
      </c>
      <c r="E22" s="1">
        <v>0.0</v>
      </c>
      <c r="F22" s="1">
        <v>1.0</v>
      </c>
      <c r="G22" s="1">
        <f t="shared" ref="G22:G30" si="3">E22/F22</f>
        <v>0</v>
      </c>
      <c r="H22" s="1">
        <f t="shared" ref="H22:H30" si="4">D22+G22</f>
        <v>0</v>
      </c>
      <c r="O22" s="21" t="s">
        <v>131</v>
      </c>
      <c r="P22" s="22"/>
      <c r="Q22" s="22">
        <v>1.0</v>
      </c>
    </row>
    <row r="23" ht="12.0" customHeight="1">
      <c r="A23" s="5" t="s">
        <v>132</v>
      </c>
      <c r="B23" s="1">
        <v>0.0</v>
      </c>
      <c r="C23" s="1">
        <v>1.0</v>
      </c>
      <c r="D23" s="1">
        <f t="shared" si="2"/>
        <v>0</v>
      </c>
      <c r="E23" s="1">
        <v>0.0</v>
      </c>
      <c r="F23" s="1">
        <v>1.0</v>
      </c>
      <c r="G23" s="1">
        <f t="shared" si="3"/>
        <v>0</v>
      </c>
      <c r="H23" s="1">
        <f t="shared" si="4"/>
        <v>0</v>
      </c>
      <c r="O23" s="21" t="s">
        <v>132</v>
      </c>
      <c r="P23" s="22"/>
      <c r="Q23" s="22">
        <v>1.0</v>
      </c>
    </row>
    <row r="24" ht="12.0" customHeight="1">
      <c r="A24" s="5" t="s">
        <v>133</v>
      </c>
      <c r="B24" s="1">
        <v>0.0</v>
      </c>
      <c r="C24" s="1">
        <v>1.0</v>
      </c>
      <c r="D24" s="1">
        <f t="shared" si="2"/>
        <v>0</v>
      </c>
      <c r="E24" s="1">
        <v>0.0</v>
      </c>
      <c r="F24" s="1">
        <v>1.0</v>
      </c>
      <c r="G24" s="1">
        <f t="shared" si="3"/>
        <v>0</v>
      </c>
      <c r="H24" s="1">
        <f t="shared" si="4"/>
        <v>0</v>
      </c>
      <c r="O24" s="21" t="s">
        <v>133</v>
      </c>
      <c r="P24" s="22"/>
      <c r="Q24" s="22">
        <v>1.0</v>
      </c>
    </row>
    <row r="25" ht="12.0" customHeight="1">
      <c r="A25" s="5" t="s">
        <v>134</v>
      </c>
      <c r="B25" s="1">
        <v>0.0</v>
      </c>
      <c r="C25" s="1">
        <v>1.0</v>
      </c>
      <c r="D25" s="1">
        <f t="shared" si="2"/>
        <v>0</v>
      </c>
      <c r="E25" s="1">
        <v>0.0</v>
      </c>
      <c r="F25" s="1">
        <v>1.0</v>
      </c>
      <c r="G25" s="1">
        <f t="shared" si="3"/>
        <v>0</v>
      </c>
      <c r="H25" s="1">
        <f t="shared" si="4"/>
        <v>0</v>
      </c>
      <c r="O25" s="21" t="s">
        <v>134</v>
      </c>
      <c r="P25" s="22"/>
      <c r="Q25" s="22">
        <v>1.0</v>
      </c>
    </row>
    <row r="26" ht="12.0" customHeight="1">
      <c r="A26" s="5" t="s">
        <v>135</v>
      </c>
      <c r="B26" s="1">
        <v>0.0</v>
      </c>
      <c r="C26" s="1">
        <v>1.0</v>
      </c>
      <c r="D26" s="1">
        <f t="shared" si="2"/>
        <v>0</v>
      </c>
      <c r="E26" s="1">
        <v>0.0</v>
      </c>
      <c r="F26" s="1">
        <v>1.0</v>
      </c>
      <c r="G26" s="1">
        <f t="shared" si="3"/>
        <v>0</v>
      </c>
      <c r="H26" s="1">
        <f t="shared" si="4"/>
        <v>0</v>
      </c>
      <c r="O26" s="21" t="s">
        <v>135</v>
      </c>
      <c r="P26" s="22"/>
      <c r="Q26" s="22">
        <v>1.0</v>
      </c>
    </row>
    <row r="27" ht="12.0" customHeight="1">
      <c r="A27" s="4" t="s">
        <v>136</v>
      </c>
      <c r="B27" s="1">
        <v>0.0</v>
      </c>
      <c r="C27" s="1">
        <v>1.0</v>
      </c>
      <c r="D27" s="1">
        <f t="shared" si="2"/>
        <v>0</v>
      </c>
      <c r="E27" s="1">
        <v>0.0</v>
      </c>
      <c r="F27" s="1">
        <v>1.0</v>
      </c>
      <c r="G27" s="1">
        <f t="shared" si="3"/>
        <v>0</v>
      </c>
      <c r="H27" s="1">
        <f t="shared" si="4"/>
        <v>0</v>
      </c>
      <c r="O27" s="24" t="s">
        <v>136</v>
      </c>
      <c r="P27" s="22">
        <v>1.0</v>
      </c>
      <c r="Q27" s="22"/>
    </row>
    <row r="28" ht="12.0" customHeight="1">
      <c r="A28" s="4" t="s">
        <v>137</v>
      </c>
      <c r="B28" s="1">
        <v>0.0</v>
      </c>
      <c r="C28" s="1">
        <v>1.0</v>
      </c>
      <c r="D28" s="1">
        <f t="shared" si="2"/>
        <v>0</v>
      </c>
      <c r="E28" s="1">
        <v>1.0</v>
      </c>
      <c r="F28" s="1">
        <v>1.0</v>
      </c>
      <c r="G28" s="1">
        <f t="shared" si="3"/>
        <v>1</v>
      </c>
      <c r="H28" s="1">
        <f t="shared" si="4"/>
        <v>1</v>
      </c>
      <c r="O28" s="24" t="s">
        <v>137</v>
      </c>
      <c r="P28" s="22">
        <v>1.0</v>
      </c>
      <c r="Q28" s="22"/>
    </row>
    <row r="29" ht="12.0" customHeight="1">
      <c r="A29" s="4" t="s">
        <v>138</v>
      </c>
      <c r="B29" s="1">
        <v>0.0</v>
      </c>
      <c r="C29" s="1">
        <v>1.0</v>
      </c>
      <c r="D29" s="1">
        <f t="shared" si="2"/>
        <v>0</v>
      </c>
      <c r="E29" s="1">
        <v>0.0</v>
      </c>
      <c r="F29" s="1">
        <v>1.0</v>
      </c>
      <c r="G29" s="1">
        <f t="shared" si="3"/>
        <v>0</v>
      </c>
      <c r="H29" s="1">
        <f t="shared" si="4"/>
        <v>0</v>
      </c>
      <c r="O29" s="24" t="s">
        <v>138</v>
      </c>
      <c r="P29" s="22"/>
      <c r="Q29" s="22">
        <v>1.0</v>
      </c>
    </row>
    <row r="30" ht="12.0" customHeight="1">
      <c r="A30" s="25" t="s">
        <v>139</v>
      </c>
      <c r="B30" s="1">
        <v>1.0</v>
      </c>
      <c r="C30" s="1">
        <v>1.0</v>
      </c>
      <c r="D30" s="1">
        <f t="shared" si="2"/>
        <v>1</v>
      </c>
      <c r="E30" s="1">
        <v>0.0</v>
      </c>
      <c r="F30" s="1">
        <v>1.0</v>
      </c>
      <c r="G30" s="1">
        <f t="shared" si="3"/>
        <v>0</v>
      </c>
      <c r="H30" s="1">
        <f t="shared" si="4"/>
        <v>1</v>
      </c>
      <c r="O30" s="24" t="s">
        <v>139</v>
      </c>
      <c r="P30" s="22">
        <v>1.0</v>
      </c>
      <c r="Q30" s="22"/>
    </row>
    <row r="31" ht="12.0" customHeight="1">
      <c r="A31" s="19" t="s">
        <v>140</v>
      </c>
      <c r="O31" s="23" t="s">
        <v>140</v>
      </c>
      <c r="P31" s="23"/>
      <c r="Q31" s="23"/>
    </row>
    <row r="32" ht="12.0" customHeight="1">
      <c r="A32" s="19" t="s">
        <v>141</v>
      </c>
      <c r="O32" s="23" t="s">
        <v>141</v>
      </c>
      <c r="P32" s="23"/>
      <c r="Q32" s="23"/>
    </row>
    <row r="33" ht="12.0" customHeight="1">
      <c r="A33" s="19" t="s">
        <v>142</v>
      </c>
      <c r="O33" s="23" t="s">
        <v>142</v>
      </c>
      <c r="P33" s="23"/>
      <c r="Q33" s="23"/>
    </row>
    <row r="34" ht="12.0" customHeight="1">
      <c r="A34" s="19" t="s">
        <v>143</v>
      </c>
      <c r="O34" s="23" t="s">
        <v>143</v>
      </c>
      <c r="P34" s="23"/>
      <c r="Q34" s="23"/>
    </row>
    <row r="35" ht="12.0" customHeight="1">
      <c r="A35" s="19" t="s">
        <v>144</v>
      </c>
      <c r="O35" s="23" t="s">
        <v>144</v>
      </c>
      <c r="P35" s="23"/>
      <c r="Q35" s="23"/>
    </row>
    <row r="36" ht="12.0" customHeight="1">
      <c r="A36" s="19" t="s">
        <v>145</v>
      </c>
      <c r="O36" s="23" t="s">
        <v>145</v>
      </c>
      <c r="P36" s="23"/>
      <c r="Q36" s="23"/>
    </row>
    <row r="37" ht="12.0" customHeight="1">
      <c r="A37" s="19" t="s">
        <v>146</v>
      </c>
      <c r="O37" s="23" t="s">
        <v>146</v>
      </c>
      <c r="P37" s="23"/>
      <c r="Q37" s="23"/>
    </row>
    <row r="38" ht="12.0" customHeight="1">
      <c r="P38" s="1">
        <f t="shared" ref="P38:Q38" si="5">SUM(P22:P37)</f>
        <v>3</v>
      </c>
      <c r="Q38" s="1">
        <f t="shared" si="5"/>
        <v>6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7" width="7.14"/>
  </cols>
  <sheetData>
    <row r="1" ht="12.0" customHeight="1">
      <c r="B1" s="1" t="s">
        <v>1</v>
      </c>
      <c r="C1" s="1" t="s">
        <v>128</v>
      </c>
      <c r="D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L1" s="1" t="s">
        <v>11</v>
      </c>
      <c r="O1" s="1" t="s">
        <v>129</v>
      </c>
      <c r="P1" s="1" t="s">
        <v>130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21</v>
      </c>
      <c r="Y1" s="1" t="s">
        <v>22</v>
      </c>
      <c r="Z1" s="1" t="s">
        <v>23</v>
      </c>
      <c r="AA1" s="1" t="s">
        <v>24</v>
      </c>
    </row>
    <row r="2" ht="12.0" customHeight="1">
      <c r="A2" s="5" t="s">
        <v>131</v>
      </c>
      <c r="B2" s="1">
        <f t="shared" ref="B2:B11" si="1">H22</f>
        <v>0</v>
      </c>
      <c r="C2" s="1">
        <v>1.0</v>
      </c>
      <c r="F2" s="1">
        <v>1.0</v>
      </c>
      <c r="G2" s="1">
        <v>1.0</v>
      </c>
      <c r="H2" s="1">
        <v>10.0</v>
      </c>
      <c r="I2" s="1">
        <v>1.0</v>
      </c>
      <c r="O2" s="1">
        <v>3.0</v>
      </c>
      <c r="U2" s="1">
        <v>1.0</v>
      </c>
    </row>
    <row r="3" ht="12.0" customHeight="1">
      <c r="A3" s="5" t="s">
        <v>132</v>
      </c>
      <c r="B3" s="1">
        <f t="shared" si="1"/>
        <v>0</v>
      </c>
      <c r="C3" s="1">
        <v>1.0</v>
      </c>
      <c r="F3" s="1">
        <v>1.0</v>
      </c>
      <c r="H3" s="1">
        <v>10.0</v>
      </c>
      <c r="I3" s="1">
        <v>1.0</v>
      </c>
      <c r="J3" s="1">
        <v>1.0</v>
      </c>
      <c r="O3" s="1">
        <v>3.0</v>
      </c>
      <c r="U3" s="1">
        <v>1.0</v>
      </c>
    </row>
    <row r="4" ht="12.0" customHeight="1">
      <c r="A4" s="5" t="s">
        <v>133</v>
      </c>
      <c r="B4" s="1">
        <f t="shared" si="1"/>
        <v>0</v>
      </c>
      <c r="C4" s="1">
        <v>1.0</v>
      </c>
      <c r="F4" s="1">
        <v>1.0</v>
      </c>
      <c r="G4" s="1">
        <v>1.0</v>
      </c>
      <c r="H4" s="1">
        <v>10.0</v>
      </c>
      <c r="I4" s="1">
        <v>1.0</v>
      </c>
      <c r="O4" s="1">
        <v>3.0</v>
      </c>
      <c r="U4" s="1">
        <v>1.0</v>
      </c>
    </row>
    <row r="5" ht="12.0" customHeight="1">
      <c r="A5" s="5" t="s">
        <v>134</v>
      </c>
      <c r="B5" s="1">
        <f t="shared" si="1"/>
        <v>0</v>
      </c>
      <c r="C5" s="1">
        <v>1.0</v>
      </c>
      <c r="F5" s="1">
        <v>1.0</v>
      </c>
      <c r="G5" s="1">
        <v>1.0</v>
      </c>
      <c r="H5" s="1">
        <v>10.0</v>
      </c>
      <c r="I5" s="1">
        <v>1.0</v>
      </c>
      <c r="O5" s="1">
        <v>3.0</v>
      </c>
      <c r="U5" s="1">
        <v>1.0</v>
      </c>
    </row>
    <row r="6" ht="12.0" customHeight="1">
      <c r="A6" s="5" t="s">
        <v>135</v>
      </c>
      <c r="B6" s="1">
        <f t="shared" si="1"/>
        <v>0</v>
      </c>
      <c r="C6" s="1">
        <v>1.0</v>
      </c>
      <c r="F6" s="1">
        <v>0.0</v>
      </c>
      <c r="H6" s="1">
        <v>10.0</v>
      </c>
      <c r="I6" s="1">
        <v>1.0</v>
      </c>
      <c r="J6" s="1">
        <v>1.0</v>
      </c>
      <c r="O6" s="1">
        <v>3.0</v>
      </c>
      <c r="U6" s="1">
        <v>1.0</v>
      </c>
    </row>
    <row r="7" ht="12.0" customHeight="1">
      <c r="A7" s="4" t="s">
        <v>136</v>
      </c>
      <c r="B7" s="1">
        <f t="shared" si="1"/>
        <v>0</v>
      </c>
      <c r="C7" s="1">
        <v>1.0</v>
      </c>
      <c r="F7" s="1">
        <v>0.0</v>
      </c>
      <c r="G7" s="1">
        <v>1.0</v>
      </c>
      <c r="H7" s="1">
        <v>10.0</v>
      </c>
      <c r="I7" s="1">
        <v>1.0</v>
      </c>
      <c r="O7" s="1">
        <v>3.0</v>
      </c>
      <c r="U7" s="1">
        <v>1.0</v>
      </c>
    </row>
    <row r="8" ht="12.0" customHeight="1">
      <c r="A8" s="4" t="s">
        <v>137</v>
      </c>
      <c r="B8" s="1">
        <f t="shared" si="1"/>
        <v>0</v>
      </c>
      <c r="C8" s="1">
        <v>1.0</v>
      </c>
      <c r="F8" s="1">
        <v>0.0</v>
      </c>
      <c r="G8" s="1">
        <v>1.0</v>
      </c>
      <c r="H8" s="1">
        <v>10.0</v>
      </c>
      <c r="I8" s="1">
        <v>1.0</v>
      </c>
      <c r="O8" s="1">
        <v>3.0</v>
      </c>
      <c r="U8" s="1">
        <v>1.0</v>
      </c>
    </row>
    <row r="9" ht="12.0" customHeight="1">
      <c r="A9" s="4" t="s">
        <v>138</v>
      </c>
      <c r="B9" s="1">
        <f t="shared" si="1"/>
        <v>0</v>
      </c>
      <c r="C9" s="1">
        <v>1.0</v>
      </c>
      <c r="F9" s="1">
        <v>0.0</v>
      </c>
      <c r="G9" s="1">
        <v>1.0</v>
      </c>
      <c r="H9" s="1">
        <v>10.0</v>
      </c>
      <c r="I9" s="1">
        <v>1.0</v>
      </c>
      <c r="O9" s="1">
        <v>3.0</v>
      </c>
      <c r="U9" s="1">
        <v>1.0</v>
      </c>
    </row>
    <row r="10" ht="12.0" customHeight="1">
      <c r="A10" s="25" t="s">
        <v>139</v>
      </c>
      <c r="B10" s="1">
        <f t="shared" si="1"/>
        <v>1</v>
      </c>
      <c r="C10" s="1">
        <v>1.0</v>
      </c>
      <c r="F10" s="1">
        <v>0.0</v>
      </c>
      <c r="H10" s="1">
        <v>10.0</v>
      </c>
      <c r="I10" s="1">
        <v>1.0</v>
      </c>
      <c r="J10" s="1">
        <v>1.0</v>
      </c>
      <c r="O10" s="1">
        <v>3.0</v>
      </c>
      <c r="U10" s="1">
        <v>1.0</v>
      </c>
      <c r="V10" s="1">
        <v>1.0</v>
      </c>
    </row>
    <row r="11" ht="12.0" customHeight="1">
      <c r="A11" s="4" t="s">
        <v>140</v>
      </c>
      <c r="B11" s="1">
        <f t="shared" si="1"/>
        <v>0</v>
      </c>
      <c r="C11" s="1">
        <v>1.0</v>
      </c>
      <c r="F11" s="1">
        <v>0.0</v>
      </c>
      <c r="G11" s="1">
        <v>4.0</v>
      </c>
      <c r="H11" s="1">
        <v>10.0</v>
      </c>
      <c r="I11" s="1">
        <v>1.0</v>
      </c>
      <c r="O11" s="1">
        <v>3.0</v>
      </c>
      <c r="U11" s="1">
        <v>1.0</v>
      </c>
    </row>
    <row r="12" ht="12.0" customHeight="1">
      <c r="A12" s="19" t="s">
        <v>141</v>
      </c>
    </row>
    <row r="13" ht="12.0" customHeight="1">
      <c r="A13" s="19" t="s">
        <v>142</v>
      </c>
    </row>
    <row r="14" ht="12.0" customHeight="1">
      <c r="A14" s="19" t="s">
        <v>143</v>
      </c>
    </row>
    <row r="15" ht="12.0" customHeight="1">
      <c r="A15" s="19" t="s">
        <v>144</v>
      </c>
    </row>
    <row r="16" ht="12.0" customHeight="1">
      <c r="A16" s="19" t="s">
        <v>145</v>
      </c>
    </row>
    <row r="17" ht="12.0" customHeight="1">
      <c r="A17" s="19" t="s">
        <v>146</v>
      </c>
    </row>
    <row r="18" ht="12.0" customHeight="1">
      <c r="F18" s="1" t="s">
        <v>171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2.0" customHeight="1"/>
    <row r="20" ht="12.0" customHeight="1">
      <c r="B20" s="1" t="s">
        <v>172</v>
      </c>
      <c r="O20" s="2"/>
      <c r="P20" s="2" t="s">
        <v>173</v>
      </c>
      <c r="Q20" s="2"/>
    </row>
    <row r="21" ht="12.0" customHeight="1">
      <c r="B21" s="1" t="s">
        <v>149</v>
      </c>
      <c r="C21" s="1" t="s">
        <v>150</v>
      </c>
      <c r="D21" s="1" t="s">
        <v>151</v>
      </c>
      <c r="E21" s="1" t="s">
        <v>149</v>
      </c>
      <c r="F21" s="1" t="s">
        <v>150</v>
      </c>
      <c r="G21" s="1" t="s">
        <v>151</v>
      </c>
      <c r="H21" s="1" t="s">
        <v>152</v>
      </c>
      <c r="P21" s="21" t="s">
        <v>131</v>
      </c>
      <c r="Q21" s="21" t="s">
        <v>133</v>
      </c>
      <c r="R21" s="21" t="s">
        <v>134</v>
      </c>
      <c r="S21" s="24" t="s">
        <v>136</v>
      </c>
      <c r="T21" s="24" t="s">
        <v>137</v>
      </c>
      <c r="U21" s="24" t="s">
        <v>138</v>
      </c>
      <c r="V21" s="24" t="s">
        <v>140</v>
      </c>
    </row>
    <row r="22" ht="12.0" customHeight="1">
      <c r="A22" s="5" t="s">
        <v>131</v>
      </c>
      <c r="C22" s="1">
        <v>1.0</v>
      </c>
      <c r="D22" s="1">
        <f t="shared" ref="D22:D31" si="2">B22/C22</f>
        <v>0</v>
      </c>
      <c r="H22" s="1">
        <f t="shared" ref="H22:H31" si="3">D22</f>
        <v>0</v>
      </c>
      <c r="O22" s="21" t="s">
        <v>131</v>
      </c>
      <c r="P22" s="22"/>
      <c r="Q22" s="22"/>
      <c r="R22" s="22"/>
      <c r="S22" s="22"/>
      <c r="T22" s="22"/>
      <c r="U22" s="22"/>
      <c r="V22" s="22">
        <v>1.0</v>
      </c>
    </row>
    <row r="23" ht="12.0" customHeight="1">
      <c r="A23" s="5" t="s">
        <v>132</v>
      </c>
      <c r="C23" s="1">
        <v>1.0</v>
      </c>
      <c r="D23" s="1">
        <f t="shared" si="2"/>
        <v>0</v>
      </c>
      <c r="H23" s="1">
        <f t="shared" si="3"/>
        <v>0</v>
      </c>
      <c r="O23" s="21" t="s">
        <v>132</v>
      </c>
      <c r="P23" s="22"/>
      <c r="Q23" s="22"/>
      <c r="R23" s="22"/>
      <c r="S23" s="22"/>
      <c r="T23" s="22"/>
      <c r="U23" s="22"/>
      <c r="V23" s="22">
        <v>1.0</v>
      </c>
    </row>
    <row r="24" ht="12.0" customHeight="1">
      <c r="A24" s="5" t="s">
        <v>133</v>
      </c>
      <c r="C24" s="1">
        <v>1.0</v>
      </c>
      <c r="D24" s="1">
        <f t="shared" si="2"/>
        <v>0</v>
      </c>
      <c r="H24" s="1">
        <f t="shared" si="3"/>
        <v>0</v>
      </c>
      <c r="O24" s="21" t="s">
        <v>133</v>
      </c>
      <c r="P24" s="22"/>
      <c r="Q24" s="22"/>
      <c r="R24" s="22"/>
      <c r="S24" s="22"/>
      <c r="T24" s="22"/>
      <c r="U24" s="22"/>
      <c r="V24" s="22">
        <v>1.0</v>
      </c>
    </row>
    <row r="25" ht="12.0" customHeight="1">
      <c r="A25" s="5" t="s">
        <v>134</v>
      </c>
      <c r="C25" s="1">
        <v>1.0</v>
      </c>
      <c r="D25" s="1">
        <f t="shared" si="2"/>
        <v>0</v>
      </c>
      <c r="H25" s="1">
        <f t="shared" si="3"/>
        <v>0</v>
      </c>
      <c r="O25" s="21" t="s">
        <v>134</v>
      </c>
      <c r="P25" s="22"/>
      <c r="Q25" s="22"/>
      <c r="R25" s="22"/>
      <c r="S25" s="22"/>
      <c r="T25" s="22"/>
      <c r="U25" s="22"/>
      <c r="V25" s="22">
        <v>1.0</v>
      </c>
    </row>
    <row r="26" ht="12.0" customHeight="1">
      <c r="A26" s="5" t="s">
        <v>135</v>
      </c>
      <c r="C26" s="1">
        <v>1.0</v>
      </c>
      <c r="D26" s="1">
        <f t="shared" si="2"/>
        <v>0</v>
      </c>
      <c r="H26" s="1">
        <f t="shared" si="3"/>
        <v>0</v>
      </c>
      <c r="O26" s="21" t="s">
        <v>135</v>
      </c>
      <c r="P26" s="22"/>
      <c r="Q26" s="22"/>
      <c r="R26" s="22"/>
      <c r="S26" s="22">
        <v>1.0</v>
      </c>
      <c r="T26" s="22"/>
      <c r="U26" s="22"/>
      <c r="V26" s="22"/>
    </row>
    <row r="27" ht="12.0" customHeight="1">
      <c r="A27" s="4" t="s">
        <v>136</v>
      </c>
      <c r="C27" s="1">
        <v>1.0</v>
      </c>
      <c r="D27" s="1">
        <f t="shared" si="2"/>
        <v>0</v>
      </c>
      <c r="H27" s="1">
        <f t="shared" si="3"/>
        <v>0</v>
      </c>
      <c r="O27" s="24" t="s">
        <v>136</v>
      </c>
      <c r="P27" s="22">
        <v>1.0</v>
      </c>
      <c r="Q27" s="22"/>
      <c r="R27" s="22"/>
      <c r="S27" s="22"/>
      <c r="T27" s="22"/>
      <c r="U27" s="22"/>
      <c r="V27" s="22"/>
    </row>
    <row r="28" ht="12.0" customHeight="1">
      <c r="A28" s="4" t="s">
        <v>137</v>
      </c>
      <c r="C28" s="1">
        <v>1.0</v>
      </c>
      <c r="D28" s="1">
        <f t="shared" si="2"/>
        <v>0</v>
      </c>
      <c r="H28" s="1">
        <f t="shared" si="3"/>
        <v>0</v>
      </c>
      <c r="O28" s="24" t="s">
        <v>137</v>
      </c>
      <c r="P28" s="22"/>
      <c r="Q28" s="22"/>
      <c r="R28" s="22">
        <v>1.0</v>
      </c>
      <c r="S28" s="22"/>
      <c r="T28" s="22"/>
      <c r="U28" s="22"/>
      <c r="V28" s="22"/>
    </row>
    <row r="29" ht="12.0" customHeight="1">
      <c r="A29" s="4" t="s">
        <v>138</v>
      </c>
      <c r="C29" s="1">
        <v>1.0</v>
      </c>
      <c r="D29" s="1">
        <f t="shared" si="2"/>
        <v>0</v>
      </c>
      <c r="H29" s="1">
        <f t="shared" si="3"/>
        <v>0</v>
      </c>
      <c r="O29" s="24" t="s">
        <v>138</v>
      </c>
      <c r="P29" s="22"/>
      <c r="Q29" s="22"/>
      <c r="R29" s="22"/>
      <c r="S29" s="22"/>
      <c r="T29" s="22">
        <v>1.0</v>
      </c>
      <c r="U29" s="22"/>
      <c r="V29" s="22"/>
    </row>
    <row r="30" ht="12.0" customHeight="1">
      <c r="A30" s="25" t="s">
        <v>139</v>
      </c>
      <c r="B30" s="1">
        <v>1.0</v>
      </c>
      <c r="C30" s="1">
        <v>1.0</v>
      </c>
      <c r="D30" s="1">
        <f t="shared" si="2"/>
        <v>1</v>
      </c>
      <c r="H30" s="1">
        <f t="shared" si="3"/>
        <v>1</v>
      </c>
      <c r="O30" s="24" t="s">
        <v>139</v>
      </c>
      <c r="P30" s="22"/>
      <c r="Q30" s="22"/>
      <c r="R30" s="22"/>
      <c r="S30" s="22"/>
      <c r="T30" s="22"/>
      <c r="U30" s="22">
        <v>1.0</v>
      </c>
      <c r="V30" s="22"/>
    </row>
    <row r="31" ht="12.0" customHeight="1">
      <c r="A31" s="4" t="s">
        <v>140</v>
      </c>
      <c r="C31" s="1">
        <v>1.0</v>
      </c>
      <c r="D31" s="1">
        <f t="shared" si="2"/>
        <v>0</v>
      </c>
      <c r="H31" s="1">
        <f t="shared" si="3"/>
        <v>0</v>
      </c>
      <c r="O31" s="24" t="s">
        <v>140</v>
      </c>
      <c r="P31" s="22"/>
      <c r="Q31" s="22">
        <v>1.0</v>
      </c>
      <c r="R31" s="22"/>
      <c r="S31" s="22"/>
      <c r="T31" s="22"/>
      <c r="U31" s="22"/>
      <c r="V31" s="22"/>
    </row>
    <row r="32" ht="12.0" customHeight="1">
      <c r="A32" s="19" t="s">
        <v>141</v>
      </c>
      <c r="O32" s="23" t="s">
        <v>141</v>
      </c>
      <c r="P32" s="23"/>
      <c r="Q32" s="23"/>
      <c r="R32" s="23"/>
      <c r="S32" s="23"/>
      <c r="T32" s="23"/>
      <c r="U32" s="23"/>
      <c r="V32" s="23"/>
    </row>
    <row r="33" ht="12.0" customHeight="1">
      <c r="A33" s="19" t="s">
        <v>142</v>
      </c>
      <c r="O33" s="23" t="s">
        <v>142</v>
      </c>
      <c r="P33" s="23"/>
      <c r="Q33" s="23"/>
      <c r="R33" s="23"/>
      <c r="S33" s="23"/>
      <c r="T33" s="23"/>
      <c r="U33" s="23"/>
      <c r="V33" s="23"/>
    </row>
    <row r="34" ht="12.0" customHeight="1">
      <c r="A34" s="19" t="s">
        <v>143</v>
      </c>
      <c r="O34" s="23" t="s">
        <v>143</v>
      </c>
      <c r="P34" s="23"/>
      <c r="Q34" s="23"/>
      <c r="R34" s="23"/>
      <c r="S34" s="23"/>
      <c r="T34" s="23"/>
      <c r="U34" s="23"/>
      <c r="V34" s="23"/>
    </row>
    <row r="35" ht="12.0" customHeight="1">
      <c r="A35" s="19" t="s">
        <v>144</v>
      </c>
      <c r="O35" s="23" t="s">
        <v>144</v>
      </c>
      <c r="P35" s="23"/>
      <c r="Q35" s="23"/>
      <c r="R35" s="23"/>
      <c r="S35" s="23"/>
      <c r="T35" s="23"/>
      <c r="U35" s="23"/>
      <c r="V35" s="23"/>
    </row>
    <row r="36" ht="12.0" customHeight="1">
      <c r="A36" s="19" t="s">
        <v>145</v>
      </c>
      <c r="O36" s="23" t="s">
        <v>145</v>
      </c>
      <c r="P36" s="23"/>
      <c r="Q36" s="23"/>
      <c r="R36" s="23"/>
      <c r="S36" s="23"/>
      <c r="T36" s="23"/>
      <c r="U36" s="23"/>
      <c r="V36" s="23"/>
    </row>
    <row r="37" ht="12.0" customHeight="1">
      <c r="A37" s="19" t="s">
        <v>146</v>
      </c>
      <c r="O37" s="23" t="s">
        <v>146</v>
      </c>
      <c r="P37" s="23"/>
      <c r="Q37" s="23"/>
      <c r="R37" s="23"/>
      <c r="S37" s="23"/>
      <c r="T37" s="23"/>
      <c r="U37" s="23"/>
      <c r="V37" s="23"/>
    </row>
    <row r="38" ht="12.0" customHeight="1">
      <c r="P38" s="1">
        <f t="shared" ref="P38:V38" si="4">SUM(P22:P37)</f>
        <v>1</v>
      </c>
      <c r="Q38" s="1">
        <f t="shared" si="4"/>
        <v>1</v>
      </c>
      <c r="R38" s="1">
        <f t="shared" si="4"/>
        <v>1</v>
      </c>
      <c r="S38" s="1">
        <f t="shared" si="4"/>
        <v>1</v>
      </c>
      <c r="T38" s="1">
        <f t="shared" si="4"/>
        <v>1</v>
      </c>
      <c r="U38" s="1">
        <f t="shared" si="4"/>
        <v>1</v>
      </c>
      <c r="V38" s="1">
        <f t="shared" si="4"/>
        <v>4</v>
      </c>
    </row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portrait"/>
  <drawing r:id="rId1"/>
</worksheet>
</file>