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 codeName="ThisWorkbook"/>
  <xr:revisionPtr revIDLastSave="0" documentId="13_ncr:1_{99885370-8BAB-4465-B95C-54EC24BC167A}" xr6:coauthVersionLast="36" xr6:coauthVersionMax="36" xr10:uidLastSave="{00000000-0000-0000-0000-000000000000}"/>
  <bookViews>
    <workbookView xWindow="0" yWindow="0" windowWidth="22260" windowHeight="10550" activeTab="2" xr2:uid="{00000000-000D-0000-FFFF-FFFF00000000}"/>
  </bookViews>
  <sheets>
    <sheet name="列表" sheetId="1" r:id="rId1"/>
    <sheet name="成分股" sheetId="2" r:id="rId2"/>
    <sheet name="宽基指数" sheetId="3" r:id="rId3"/>
    <sheet name="行业动量" sheetId="4" r:id="rId4"/>
  </sheets>
  <externalReferences>
    <externalReference r:id="rId5"/>
  </externalReferences>
  <calcPr calcId="191029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M6" i="1" l="1"/>
  <c r="M3" i="1"/>
  <c r="K6" i="1"/>
  <c r="L6" i="1" s="1"/>
  <c r="K17" i="1"/>
  <c r="L17" i="1" s="1"/>
  <c r="K19" i="1"/>
  <c r="L19" i="1" s="1"/>
  <c r="B3" i="1"/>
  <c r="J2" i="1"/>
  <c r="J3" i="1"/>
  <c r="J9" i="1"/>
  <c r="J4" i="1"/>
  <c r="K3" i="1" l="1"/>
  <c r="L3" i="1" s="1"/>
  <c r="M25" i="1" l="1"/>
  <c r="M5" i="1"/>
  <c r="M11" i="1"/>
  <c r="M12" i="1"/>
  <c r="M8" i="1"/>
  <c r="M22" i="1"/>
  <c r="M14" i="1"/>
  <c r="M4" i="1"/>
  <c r="M15" i="1"/>
  <c r="M16" i="1"/>
  <c r="M9" i="1"/>
  <c r="M10" i="1"/>
  <c r="M13" i="1"/>
  <c r="K25" i="1"/>
  <c r="L25" i="1" s="1"/>
  <c r="K5" i="1"/>
  <c r="L5" i="1" s="1"/>
  <c r="K11" i="1"/>
  <c r="L11" i="1" s="1"/>
  <c r="K12" i="1"/>
  <c r="L12" i="1" s="1"/>
  <c r="K8" i="1"/>
  <c r="L8" i="1" s="1"/>
  <c r="K22" i="1"/>
  <c r="L22" i="1" s="1"/>
  <c r="K14" i="1"/>
  <c r="L14" i="1" s="1"/>
  <c r="L4" i="1"/>
  <c r="K15" i="1"/>
  <c r="L15" i="1" s="1"/>
  <c r="K16" i="1"/>
  <c r="L16" i="1" s="1"/>
  <c r="K9" i="1"/>
  <c r="L9" i="1" s="1"/>
  <c r="K10" i="1"/>
  <c r="L10" i="1" s="1"/>
  <c r="K13" i="1"/>
  <c r="L13" i="1" s="1"/>
  <c r="B14" i="1"/>
  <c r="B4" i="1"/>
  <c r="B15" i="1"/>
  <c r="B16" i="1"/>
  <c r="B9" i="1"/>
  <c r="B10" i="1"/>
  <c r="B17" i="1"/>
  <c r="B18" i="1"/>
  <c r="B19" i="1"/>
  <c r="B20" i="1"/>
  <c r="B21" i="1"/>
  <c r="B22" i="1"/>
  <c r="B6" i="1"/>
  <c r="B7" i="1"/>
  <c r="B8" i="1"/>
  <c r="B5" i="1"/>
  <c r="B11" i="1"/>
  <c r="B12" i="1"/>
  <c r="B23" i="1"/>
  <c r="B24" i="1"/>
  <c r="B25" i="1"/>
  <c r="B13" i="1"/>
  <c r="J12" i="1"/>
  <c r="J23" i="1"/>
  <c r="J6" i="1"/>
  <c r="J18" i="1"/>
  <c r="J22" i="1"/>
  <c r="J21" i="1"/>
  <c r="J25" i="1"/>
  <c r="J17" i="1"/>
  <c r="J8" i="1"/>
  <c r="J24" i="1"/>
  <c r="J10" i="1"/>
  <c r="J20" i="1"/>
  <c r="J5" i="1"/>
  <c r="J7" i="1"/>
  <c r="J13" i="1"/>
  <c r="J19" i="1"/>
  <c r="J16" i="1"/>
  <c r="J11" i="1"/>
  <c r="J14" i="1"/>
  <c r="J15" i="1"/>
</calcChain>
</file>

<file path=xl/sharedStrings.xml><?xml version="1.0" encoding="utf-8"?>
<sst xmlns="http://schemas.openxmlformats.org/spreadsheetml/2006/main" count="285" uniqueCount="208">
  <si>
    <t>sh510150</t>
  </si>
  <si>
    <t>消费ETF</t>
  </si>
  <si>
    <t>sh510190</t>
  </si>
  <si>
    <t>龙头ETF</t>
  </si>
  <si>
    <t>sh510300</t>
  </si>
  <si>
    <t>300ETF</t>
  </si>
  <si>
    <t>sh510230</t>
  </si>
  <si>
    <t>金融ETF</t>
  </si>
  <si>
    <t>sh510880</t>
  </si>
  <si>
    <t>红利ETF</t>
  </si>
  <si>
    <t>sh510900</t>
  </si>
  <si>
    <t>H股ETF</t>
  </si>
  <si>
    <t>sh511010</t>
  </si>
  <si>
    <t>国债ETF</t>
  </si>
  <si>
    <t>sh512660</t>
    <phoneticPr fontId="0" type="noConversion"/>
  </si>
  <si>
    <t>军工ETF</t>
  </si>
  <si>
    <t>sh512760</t>
  </si>
  <si>
    <t>半导体50</t>
  </si>
  <si>
    <t>sh512880</t>
  </si>
  <si>
    <t>证券ETF</t>
  </si>
  <si>
    <t>sh515000</t>
  </si>
  <si>
    <t>科技ETF</t>
  </si>
  <si>
    <t>sh515050</t>
  </si>
  <si>
    <t>5GETF</t>
  </si>
  <si>
    <t>sz159929</t>
  </si>
  <si>
    <t>医药ETF</t>
  </si>
  <si>
    <t>sz159949</t>
  </si>
  <si>
    <t>创业板50</t>
  </si>
  <si>
    <t>sz159966</t>
  </si>
  <si>
    <t>创蓝筹</t>
  </si>
  <si>
    <t>sz159920</t>
    <phoneticPr fontId="1" type="noConversion"/>
  </si>
  <si>
    <t>恒生ETF</t>
  </si>
  <si>
    <t>sh510500</t>
  </si>
  <si>
    <t>500ETF</t>
  </si>
  <si>
    <t>sh513500</t>
    <phoneticPr fontId="1" type="noConversion"/>
  </si>
  <si>
    <t>标普500</t>
  </si>
  <si>
    <t>sh513100</t>
    <phoneticPr fontId="1" type="noConversion"/>
  </si>
  <si>
    <t>纳指ETF</t>
  </si>
  <si>
    <t>sz164906</t>
    <phoneticPr fontId="1" type="noConversion"/>
  </si>
  <si>
    <t>中国互联</t>
  </si>
  <si>
    <t>sh513050</t>
    <phoneticPr fontId="1" type="noConversion"/>
  </si>
  <si>
    <t>中概互联</t>
  </si>
  <si>
    <t>sh513030</t>
    <phoneticPr fontId="1" type="noConversion"/>
  </si>
  <si>
    <t>德国30</t>
  </si>
  <si>
    <t>品种代码</t>
  </si>
  <si>
    <t>品种简称</t>
  </si>
  <si>
    <t>占股票市值比(%)</t>
  </si>
  <si>
    <t>600276.SH</t>
  </si>
  <si>
    <t>恒瑞医药</t>
  </si>
  <si>
    <t>600887.SH</t>
  </si>
  <si>
    <t>伊利股份</t>
  </si>
  <si>
    <t>600519.SH</t>
  </si>
  <si>
    <t>贵州茅台</t>
  </si>
  <si>
    <t>603288.SH</t>
  </si>
  <si>
    <t>海天味业</t>
  </si>
  <si>
    <t>601888.SH</t>
  </si>
  <si>
    <t>中国国旅</t>
  </si>
  <si>
    <t>600104.SH</t>
  </si>
  <si>
    <t>上汽集团</t>
  </si>
  <si>
    <t>600690.SH</t>
  </si>
  <si>
    <t>海尔智家</t>
  </si>
  <si>
    <t>603259.SH</t>
  </si>
  <si>
    <t>药明康德</t>
  </si>
  <si>
    <t>600741.SH</t>
  </si>
  <si>
    <t>华域汽车</t>
  </si>
  <si>
    <t>600660.SH</t>
  </si>
  <si>
    <t>福耀玻璃</t>
  </si>
  <si>
    <t>合计</t>
  </si>
  <si>
    <t>601688.SH</t>
  </si>
  <si>
    <t>华泰证券</t>
  </si>
  <si>
    <t>601111.SH</t>
  </si>
  <si>
    <t>中国国航</t>
  </si>
  <si>
    <t>600816.SH</t>
  </si>
  <si>
    <t>安信信托</t>
  </si>
  <si>
    <t>600754.SH</t>
  </si>
  <si>
    <t>锦江酒店</t>
  </si>
  <si>
    <t>600585.SH</t>
  </si>
  <si>
    <t>海螺水泥</t>
  </si>
  <si>
    <t>600373.SH</t>
  </si>
  <si>
    <t>中文传媒</t>
  </si>
  <si>
    <t>600309.SH</t>
  </si>
  <si>
    <t>万华化学</t>
  </si>
  <si>
    <t>600258.SH</t>
  </si>
  <si>
    <t>首旅酒店</t>
  </si>
  <si>
    <t>600030.SH</t>
  </si>
  <si>
    <t>中信证券</t>
  </si>
  <si>
    <t>起始时间</t>
  </si>
  <si>
    <t>结束时间</t>
  </si>
  <si>
    <t>6年涨幅</t>
  </si>
  <si>
    <t>标准偏差</t>
  </si>
  <si>
    <t>上证50</t>
  </si>
  <si>
    <t>年化</t>
  </si>
  <si>
    <t>000063.SZ</t>
  </si>
  <si>
    <t>中兴通讯</t>
  </si>
  <si>
    <t>002475.SZ</t>
  </si>
  <si>
    <t>立讯精密</t>
  </si>
  <si>
    <t>002241.SZ</t>
  </si>
  <si>
    <t>歌尔股份</t>
  </si>
  <si>
    <t>600703.SH</t>
  </si>
  <si>
    <t>三安光电</t>
  </si>
  <si>
    <t>603986.SH</t>
  </si>
  <si>
    <t>兆易创新</t>
  </si>
  <si>
    <t>300136.SZ</t>
  </si>
  <si>
    <t>信维通信</t>
  </si>
  <si>
    <t>601138.SH</t>
  </si>
  <si>
    <t>工业富联</t>
  </si>
  <si>
    <t>002456.SZ</t>
  </si>
  <si>
    <t>欧菲光</t>
  </si>
  <si>
    <t>002463.SZ</t>
  </si>
  <si>
    <t>沪电股份</t>
  </si>
  <si>
    <t>002384.SZ</t>
  </si>
  <si>
    <t>东山精密</t>
  </si>
  <si>
    <t>601318.SH</t>
  </si>
  <si>
    <t>中国平安</t>
  </si>
  <si>
    <t>600036.SH</t>
  </si>
  <si>
    <t>招商银行</t>
  </si>
  <si>
    <t>601166.SH</t>
  </si>
  <si>
    <t>兴业银行</t>
  </si>
  <si>
    <t>600016.SH</t>
  </si>
  <si>
    <t>民生银行</t>
  </si>
  <si>
    <t>601328.SH</t>
  </si>
  <si>
    <t>交通银行</t>
  </si>
  <si>
    <t>600000.SH</t>
  </si>
  <si>
    <t>浦发银行</t>
  </si>
  <si>
    <t>50ETF</t>
  </si>
  <si>
    <t>sh510050</t>
  </si>
  <si>
    <t>000651.SZ</t>
  </si>
  <si>
    <t>格力电器</t>
  </si>
  <si>
    <t>000333.SZ</t>
  </si>
  <si>
    <t>美的集团</t>
  </si>
  <si>
    <t>000858.SZ</t>
  </si>
  <si>
    <t>五粮液</t>
  </si>
  <si>
    <t>000002.SZ</t>
  </si>
  <si>
    <t>万科A</t>
  </si>
  <si>
    <t>603160.SH</t>
  </si>
  <si>
    <t>汇顶科技</t>
  </si>
  <si>
    <t>600584.SH</t>
  </si>
  <si>
    <t>长电科技</t>
  </si>
  <si>
    <t>603501.SH</t>
  </si>
  <si>
    <t>韦尔股份</t>
  </si>
  <si>
    <t>002371.SZ</t>
  </si>
  <si>
    <t>北方华创</t>
  </si>
  <si>
    <t>002049.SZ</t>
  </si>
  <si>
    <t>紫光国微</t>
  </si>
  <si>
    <t>002129.SZ</t>
  </si>
  <si>
    <t>中环股份</t>
  </si>
  <si>
    <t>002180.SZ</t>
  </si>
  <si>
    <t>纳思达</t>
  </si>
  <si>
    <t>002185.SZ</t>
  </si>
  <si>
    <t>华天科技</t>
  </si>
  <si>
    <t>300661.SZ</t>
  </si>
  <si>
    <t>圣邦股份</t>
  </si>
  <si>
    <t>300015.SZ</t>
  </si>
  <si>
    <t>爱尔眼科</t>
  </si>
  <si>
    <t>300750.SZ</t>
  </si>
  <si>
    <t>宁德时代</t>
  </si>
  <si>
    <t>300059.SZ</t>
  </si>
  <si>
    <t>东方财富</t>
  </si>
  <si>
    <t>300124.SZ</t>
  </si>
  <si>
    <t>汇川技术</t>
  </si>
  <si>
    <t>300498.SZ</t>
  </si>
  <si>
    <t>温氏股份</t>
  </si>
  <si>
    <t>300408.SZ</t>
  </si>
  <si>
    <t>三环集团</t>
  </si>
  <si>
    <t>300760.SZ</t>
  </si>
  <si>
    <t>迈瑞医疗</t>
  </si>
  <si>
    <t>300454.SZ</t>
  </si>
  <si>
    <t>深信服</t>
  </si>
  <si>
    <t>300012.SZ</t>
  </si>
  <si>
    <t>华测检测</t>
  </si>
  <si>
    <t>300033.SZ</t>
  </si>
  <si>
    <t>同花顺</t>
  </si>
  <si>
    <t>002415.SZ</t>
  </si>
  <si>
    <t>海康威视</t>
  </si>
  <si>
    <t>000725.SZ</t>
  </si>
  <si>
    <t>京东方A</t>
  </si>
  <si>
    <t>000661.SZ</t>
  </si>
  <si>
    <t>长春高新</t>
  </si>
  <si>
    <t>002230.SZ</t>
  </si>
  <si>
    <t>科大讯飞</t>
  </si>
  <si>
    <t>600570.SH</t>
  </si>
  <si>
    <t>恒生电子</t>
  </si>
  <si>
    <t>601989.SH</t>
  </si>
  <si>
    <t>中国重工</t>
  </si>
  <si>
    <t>000768.SZ</t>
  </si>
  <si>
    <t>中航飞机</t>
  </si>
  <si>
    <t>002179.SZ</t>
  </si>
  <si>
    <t>中航光电</t>
  </si>
  <si>
    <t>002465.SZ</t>
  </si>
  <si>
    <t>海格通信</t>
  </si>
  <si>
    <t>600893.SH</t>
  </si>
  <si>
    <t>航发动力</t>
  </si>
  <si>
    <t>002268.SZ</t>
  </si>
  <si>
    <t>卫士通</t>
  </si>
  <si>
    <t>600038.SH</t>
  </si>
  <si>
    <t>中直股份</t>
  </si>
  <si>
    <t>600482.SH</t>
  </si>
  <si>
    <t>中国动力</t>
  </si>
  <si>
    <t>600879.SH</t>
  </si>
  <si>
    <t>航天电子</t>
  </si>
  <si>
    <t>600760.SH</t>
  </si>
  <si>
    <t>中航沈飞</t>
  </si>
  <si>
    <t>沪深300</t>
    <phoneticPr fontId="4" type="noConversion"/>
  </si>
  <si>
    <t>中证500</t>
    <phoneticPr fontId="4" type="noConversion"/>
  </si>
  <si>
    <t>创业板</t>
    <phoneticPr fontId="4" type="noConversion"/>
  </si>
  <si>
    <t>日期</t>
    <phoneticPr fontId="4" type="noConversion"/>
  </si>
  <si>
    <t>过去十三日均线</t>
    <phoneticPr fontId="4" type="noConversion"/>
  </si>
  <si>
    <t>今日指数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</si>
</sst>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\%"/>
    <numFmt numFmtId="177" formatCode="0.0%"/>
    <numFmt numFmtId="178" formatCode="General\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2"/>
      <color indexed="8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7">
    <xf numFmtId="0" fontId="0" fillId="0" borderId="0" xfId="0"/>
    <xf numFmtId="0" fontId="0" fillId="0" borderId="2" xfId="0" applyFont="1" applyFill="1" applyBorder="1"/>
    <xf numFmtId="0" fontId="0" fillId="0" borderId="2" xfId="0" applyFont="1" applyBorder="1"/>
    <xf numFmtId="0" fontId="0" fillId="0" borderId="2" xfId="0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center" wrapText="1"/>
    </xf>
    <xf numFmtId="2" fontId="0" fillId="0" borderId="0" xfId="0" applyNumberFormat="1"/>
    <xf numFmtId="14" fontId="0" fillId="0" borderId="0" xfId="0" applyNumberFormat="1"/>
    <xf numFmtId="176" fontId="0" fillId="0" borderId="0" xfId="0" applyNumberFormat="1"/>
    <xf numFmtId="9" fontId="0" fillId="0" borderId="0" xfId="1" applyNumberFormat="1" applyFont="1"/>
    <xf numFmtId="177" fontId="0" fillId="0" borderId="0" xfId="0" applyNumberFormat="1"/>
    <xf numFmtId="0" fontId="0" fillId="0" borderId="3" xfId="0" applyFill="1" applyBorder="1" applyAlignment="1">
      <alignment horizontal="left"/>
    </xf>
    <xf numFmtId="0" fontId="2" fillId="2" borderId="1" xfId="2"/>
    <xf numFmtId="178" fontId="0" fillId="0" borderId="0" xfId="0" applyNumberForma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money/Choice/Office/Excel/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MFunc"/>
    </sheetNames>
    <definedNames>
      <definedName name="EM_F_PQ_PCTCHANGE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5"/>
  <sheetViews>
    <sheetView topLeftCell="A7" workbookViewId="0">
      <selection activeCell="H10" sqref="H10"/>
    </sheetView>
  </sheetViews>
  <sheetFormatPr defaultRowHeight="14" x14ac:dyDescent="0.3"/>
  <cols>
    <col min="4" max="9" width="10.1640625" bestFit="1" customWidth="1"/>
    <col min="10" max="10" width="10.1640625" customWidth="1"/>
    <col min="12" max="12" width="5.58203125" bestFit="1" customWidth="1"/>
  </cols>
  <sheetData>
    <row r="1" spans="1:13" x14ac:dyDescent="0.3">
      <c r="C1" t="s">
        <v>86</v>
      </c>
      <c r="D1" s="10">
        <v>41640</v>
      </c>
      <c r="E1" s="10">
        <v>42005</v>
      </c>
      <c r="F1" s="10">
        <v>42370</v>
      </c>
      <c r="G1" s="10">
        <v>42736</v>
      </c>
      <c r="H1" s="10">
        <v>43101</v>
      </c>
      <c r="I1" s="10">
        <v>43466</v>
      </c>
      <c r="J1" s="10">
        <v>43831</v>
      </c>
    </row>
    <row r="2" spans="1:13" x14ac:dyDescent="0.3">
      <c r="C2" t="s">
        <v>87</v>
      </c>
      <c r="D2" s="10">
        <v>42004</v>
      </c>
      <c r="E2" s="10">
        <v>42369</v>
      </c>
      <c r="F2" s="10">
        <v>42735</v>
      </c>
      <c r="G2" s="10">
        <v>43100</v>
      </c>
      <c r="H2" s="10">
        <v>43465</v>
      </c>
      <c r="I2" s="10">
        <v>43830</v>
      </c>
      <c r="J2" s="10">
        <f ca="1">TODAY()</f>
        <v>43868</v>
      </c>
      <c r="K2" s="15" t="s">
        <v>88</v>
      </c>
      <c r="L2" s="15" t="s">
        <v>91</v>
      </c>
      <c r="M2" s="15" t="s">
        <v>89</v>
      </c>
    </row>
    <row r="3" spans="1:13" x14ac:dyDescent="0.3">
      <c r="A3" t="s">
        <v>125</v>
      </c>
      <c r="B3" s="1" t="str">
        <f t="shared" ref="B3:B13" si="0">RIGHT(A3,6)</f>
        <v>510050</v>
      </c>
      <c r="C3" s="14" t="s">
        <v>90</v>
      </c>
      <c r="D3" s="11">
        <v>66.479603663857603</v>
      </c>
      <c r="E3" s="11">
        <v>-5.329153605015664</v>
      </c>
      <c r="F3" s="11">
        <v>-3.2550617905617418</v>
      </c>
      <c r="G3" s="11">
        <v>27.284592222777686</v>
      </c>
      <c r="H3" s="11">
        <v>-18.397783789117874</v>
      </c>
      <c r="I3" s="11">
        <v>35.945537480494366</v>
      </c>
      <c r="J3" s="11" t="e">
        <f ca="1">[1]!EM_F_PQ_PCTCHANGE($B$3,$J$1,$J$2,"3")</f>
        <v>#NAME?</v>
      </c>
      <c r="K3" s="12">
        <f>1*(1+D3/100)*(1+E3/100)*(1+F3/100)*(1+G3/100)*(1+H3/100)*(1+I3/100)</f>
        <v>2.1530211208254575</v>
      </c>
      <c r="L3" s="13">
        <f>POWER(K3,1/6)-1</f>
        <v>0.13633935617345694</v>
      </c>
      <c r="M3" s="16">
        <f>STDEVA(D3:I3)</f>
        <v>31.858157091111469</v>
      </c>
    </row>
    <row r="4" spans="1:13" x14ac:dyDescent="0.3">
      <c r="A4" s="1" t="s">
        <v>4</v>
      </c>
      <c r="B4" s="1" t="str">
        <f t="shared" si="0"/>
        <v>510300</v>
      </c>
      <c r="C4" s="3" t="s">
        <v>5</v>
      </c>
      <c r="D4" s="11">
        <v>53.757382808413546</v>
      </c>
      <c r="E4" s="11">
        <v>6.8424427618119061</v>
      </c>
      <c r="F4" s="11">
        <v>-9.7052723984574474</v>
      </c>
      <c r="G4" s="11">
        <v>23.368677943312967</v>
      </c>
      <c r="H4" s="11">
        <v>-24.156213492462435</v>
      </c>
      <c r="I4" s="11">
        <v>38.596912734464759</v>
      </c>
      <c r="J4" s="11" t="e">
        <f ca="1">[1]!EM_F_PQ_PCTCHANGE(B4,$J$1,$J$2,"3")</f>
        <v>#NAME?</v>
      </c>
      <c r="K4" s="12">
        <f>1*(1+D4/100)*(1+E4/100)*(1+F4/100)*(1+G4/100)*(1+H4/100)*(1+I4/100)</f>
        <v>1.9236260655027191</v>
      </c>
      <c r="L4" s="13">
        <f>POWER(K4,1/6)-1</f>
        <v>0.11520174985435894</v>
      </c>
      <c r="M4" s="16">
        <f>STDEVA(D4:I4)</f>
        <v>29.45779725855888</v>
      </c>
    </row>
    <row r="5" spans="1:13" x14ac:dyDescent="0.3">
      <c r="A5" s="6" t="s">
        <v>32</v>
      </c>
      <c r="B5" s="1" t="str">
        <f t="shared" si="0"/>
        <v>510500</v>
      </c>
      <c r="C5" s="7" t="s">
        <v>33</v>
      </c>
      <c r="D5" s="11">
        <v>39.028944911297856</v>
      </c>
      <c r="E5" s="11">
        <v>47.569146080326043</v>
      </c>
      <c r="F5" s="11">
        <v>-16.394488389895383</v>
      </c>
      <c r="G5" s="11">
        <v>0.54936670227377493</v>
      </c>
      <c r="H5" s="11">
        <v>-32.448019426316598</v>
      </c>
      <c r="I5" s="11">
        <v>28.173444169849482</v>
      </c>
      <c r="J5" s="11" t="e">
        <f ca="1">[1]!EM_F_PQ_PCTCHANGE(B5,$J$1,$J$2,"3")</f>
        <v>#NAME?</v>
      </c>
      <c r="K5" s="12">
        <f>1*(1+D5/100)*(1+E5/100)*(1+F5/100)*(1+G5/100)*(1+H5/100)*(1+I5/100)</f>
        <v>1.4933141515074744</v>
      </c>
      <c r="L5" s="13">
        <f>POWER(K5,1/6)-1</f>
        <v>6.9116905184698707E-2</v>
      </c>
      <c r="M5" s="16">
        <f>STDEVA(D5:I5)</f>
        <v>32.140993642386107</v>
      </c>
    </row>
    <row r="6" spans="1:13" x14ac:dyDescent="0.3">
      <c r="A6" s="1" t="s">
        <v>26</v>
      </c>
      <c r="B6" s="1" t="str">
        <f t="shared" si="0"/>
        <v>159949</v>
      </c>
      <c r="C6" s="3" t="s">
        <v>27</v>
      </c>
      <c r="D6" s="11"/>
      <c r="E6" s="11"/>
      <c r="F6" s="11">
        <v>-17.724068479355491</v>
      </c>
      <c r="G6" s="11">
        <v>-17.992656058751518</v>
      </c>
      <c r="H6" s="11">
        <v>-34.92537313432836</v>
      </c>
      <c r="I6" s="11">
        <v>51.60550458715597</v>
      </c>
      <c r="J6" s="11" t="e">
        <f ca="1">[1]!EM_F_PQ_PCTCHANGE(B6,$J$1,$J$2,"3")</f>
        <v>#NAME?</v>
      </c>
      <c r="K6" s="12">
        <f>1*(1+F6/100)*(1+G6/100)*(1+H6/100)*(1+I6/100)</f>
        <v>0.6656596173212489</v>
      </c>
      <c r="L6" s="13">
        <f>POWER(K6,1/4)-1</f>
        <v>-9.673942928828716E-2</v>
      </c>
      <c r="M6" s="16">
        <f>STDEVA(D6:I6)</f>
        <v>38.42824524878727</v>
      </c>
    </row>
    <row r="7" spans="1:13" x14ac:dyDescent="0.3">
      <c r="A7" s="1" t="s">
        <v>28</v>
      </c>
      <c r="B7" s="1" t="str">
        <f t="shared" si="0"/>
        <v>159966</v>
      </c>
      <c r="C7" s="5" t="s">
        <v>29</v>
      </c>
      <c r="D7" s="11"/>
      <c r="E7" s="11"/>
      <c r="F7" s="11"/>
      <c r="G7" s="11"/>
      <c r="H7" s="11"/>
      <c r="I7" s="11">
        <v>19.980411361410404</v>
      </c>
      <c r="J7" s="11" t="e">
        <f ca="1">[1]!EM_F_PQ_PCTCHANGE(B7,$J$1,$J$2,"3")</f>
        <v>#NAME?</v>
      </c>
      <c r="K7" s="12"/>
      <c r="M7" s="16"/>
    </row>
    <row r="8" spans="1:13" x14ac:dyDescent="0.3">
      <c r="A8" s="6" t="s">
        <v>30</v>
      </c>
      <c r="B8" s="1" t="str">
        <f t="shared" si="0"/>
        <v>159920</v>
      </c>
      <c r="C8" s="7" t="s">
        <v>31</v>
      </c>
      <c r="D8" s="11">
        <v>6.0810810810810842</v>
      </c>
      <c r="E8" s="11">
        <v>1.2738853503184695</v>
      </c>
      <c r="F8" s="11">
        <v>9.2542677448337738</v>
      </c>
      <c r="G8" s="11">
        <v>29.605263157894747</v>
      </c>
      <c r="H8" s="11">
        <v>-9.6565509322573373</v>
      </c>
      <c r="I8" s="11">
        <v>14.623338257016243</v>
      </c>
      <c r="J8" s="11" t="e">
        <f ca="1">[1]!EM_F_PQ_PCTCHANGE(B8,$J$1,$J$2,"3")</f>
        <v>#NAME?</v>
      </c>
      <c r="K8" s="12">
        <f t="shared" ref="K8:K16" si="1">1*(1+D8/100)*(1+E8/100)*(1+F8/100)*(1+G8/100)*(1+H8/100)*(1+I8/100)</f>
        <v>1.5753105337406061</v>
      </c>
      <c r="L8" s="13">
        <f t="shared" ref="L8:L16" si="2">POWER(K8,1/6)-1</f>
        <v>7.8684312710770143E-2</v>
      </c>
      <c r="M8" s="16">
        <f t="shared" ref="M8:M16" si="3">STDEVA(D8:I8)</f>
        <v>13.200144622483757</v>
      </c>
    </row>
    <row r="9" spans="1:13" x14ac:dyDescent="0.3">
      <c r="A9" s="2" t="s">
        <v>10</v>
      </c>
      <c r="B9" s="1" t="str">
        <f t="shared" si="0"/>
        <v>510900</v>
      </c>
      <c r="C9" s="2" t="s">
        <v>11</v>
      </c>
      <c r="D9" s="11">
        <v>19.452887537993913</v>
      </c>
      <c r="E9" s="11">
        <v>-15.606446140797287</v>
      </c>
      <c r="F9" s="11">
        <v>5.8291457286432138</v>
      </c>
      <c r="G9" s="11">
        <v>17.283950617283963</v>
      </c>
      <c r="H9" s="11">
        <v>-7.768833769398845</v>
      </c>
      <c r="I9" s="11">
        <v>16.697247706422012</v>
      </c>
      <c r="J9" s="11" t="e">
        <f ca="1">[1]!EM_F_PQ_PCTCHANGE(B9,$J$1,$J$2,"3")</f>
        <v>#NAME?</v>
      </c>
      <c r="K9" s="12">
        <f t="shared" si="1"/>
        <v>1.3467535173305816</v>
      </c>
      <c r="L9" s="13">
        <f t="shared" si="2"/>
        <v>5.086764240372954E-2</v>
      </c>
      <c r="M9" s="16">
        <f t="shared" si="3"/>
        <v>14.691393603408233</v>
      </c>
    </row>
    <row r="10" spans="1:13" x14ac:dyDescent="0.3">
      <c r="A10" s="1" t="s">
        <v>12</v>
      </c>
      <c r="B10" s="1" t="str">
        <f t="shared" si="0"/>
        <v>511010</v>
      </c>
      <c r="C10" s="3" t="s">
        <v>13</v>
      </c>
      <c r="D10" s="11">
        <v>7.3952512515839466</v>
      </c>
      <c r="E10" s="11">
        <v>7.222637901670673</v>
      </c>
      <c r="F10" s="11">
        <v>0.79566662114797693</v>
      </c>
      <c r="G10" s="11">
        <v>-1.2039487350861175</v>
      </c>
      <c r="H10" s="11">
        <v>6.5885945184941477</v>
      </c>
      <c r="I10" s="11">
        <v>2.7943358520665864</v>
      </c>
      <c r="J10" s="11" t="e">
        <f ca="1">[1]!EM_F_PQ_PCTCHANGE(B10,$J$1,$J$2,"3")</f>
        <v>#NAME?</v>
      </c>
      <c r="K10" s="12">
        <f t="shared" si="1"/>
        <v>1.2564144852823935</v>
      </c>
      <c r="L10" s="13">
        <f t="shared" si="2"/>
        <v>3.8776594883166648E-2</v>
      </c>
      <c r="M10" s="16">
        <f t="shared" si="3"/>
        <v>3.6712051864556599</v>
      </c>
    </row>
    <row r="11" spans="1:13" x14ac:dyDescent="0.3">
      <c r="A11" s="6" t="s">
        <v>34</v>
      </c>
      <c r="B11" s="1" t="str">
        <f t="shared" si="0"/>
        <v>513500</v>
      </c>
      <c r="C11" s="7" t="s">
        <v>35</v>
      </c>
      <c r="D11" s="11">
        <v>14.342629482071704</v>
      </c>
      <c r="E11" s="11">
        <v>7.49128919860628</v>
      </c>
      <c r="F11" s="11">
        <v>27.795786061588331</v>
      </c>
      <c r="G11" s="11">
        <v>3.6144578313252977</v>
      </c>
      <c r="H11" s="11">
        <v>-3.5495716034271623</v>
      </c>
      <c r="I11" s="11">
        <v>33.946700507614217</v>
      </c>
      <c r="J11" s="11" t="e">
        <f ca="1">[1]!EM_F_PQ_PCTCHANGE(B11,$J$1,$J$2,"3")</f>
        <v>#NAME?</v>
      </c>
      <c r="K11" s="12">
        <f t="shared" si="1"/>
        <v>2.1025896414342631</v>
      </c>
      <c r="L11" s="13">
        <f t="shared" si="2"/>
        <v>0.131859238686866</v>
      </c>
      <c r="M11" s="16">
        <f t="shared" si="3"/>
        <v>14.467209750025896</v>
      </c>
    </row>
    <row r="12" spans="1:13" x14ac:dyDescent="0.3">
      <c r="A12" s="6" t="s">
        <v>36</v>
      </c>
      <c r="B12" s="1" t="str">
        <f t="shared" si="0"/>
        <v>513100</v>
      </c>
      <c r="C12" s="7" t="s">
        <v>37</v>
      </c>
      <c r="D12" s="11">
        <v>19.690455717970753</v>
      </c>
      <c r="E12" s="11">
        <v>16.163793103448285</v>
      </c>
      <c r="F12" s="11">
        <v>12.368583797155223</v>
      </c>
      <c r="G12" s="11">
        <v>22.674738580077058</v>
      </c>
      <c r="H12" s="11">
        <v>0.62808434275458902</v>
      </c>
      <c r="I12" s="11">
        <v>42.353990191707545</v>
      </c>
      <c r="J12" s="11" t="e">
        <f ca="1">[1]!EM_F_PQ_PCTCHANGE(B12,$J$1,$J$2,"3")</f>
        <v>#NAME?</v>
      </c>
      <c r="K12" s="12">
        <f t="shared" si="1"/>
        <v>2.7454858125537398</v>
      </c>
      <c r="L12" s="13">
        <f t="shared" si="2"/>
        <v>0.18332271321693128</v>
      </c>
      <c r="M12" s="16">
        <f t="shared" si="3"/>
        <v>13.776312363949241</v>
      </c>
    </row>
    <row r="13" spans="1:13" x14ac:dyDescent="0.3">
      <c r="A13" s="1" t="s">
        <v>0</v>
      </c>
      <c r="B13" s="1" t="str">
        <f t="shared" si="0"/>
        <v>510150</v>
      </c>
      <c r="C13" s="2" t="s">
        <v>1</v>
      </c>
      <c r="D13" s="11">
        <v>19.159226190476179</v>
      </c>
      <c r="E13" s="11">
        <v>31.501717140181078</v>
      </c>
      <c r="F13" s="11">
        <v>-10.01899335232668</v>
      </c>
      <c r="G13" s="11">
        <v>33.482849604221634</v>
      </c>
      <c r="H13" s="11">
        <v>-23.463135006918368</v>
      </c>
      <c r="I13" s="11">
        <v>42.691115702479351</v>
      </c>
      <c r="J13" s="11" t="e">
        <f ca="1">[1]!EM_F_PQ_PCTCHANGE(B13,$J$1,$J$2,"3")</f>
        <v>#NAME?</v>
      </c>
      <c r="K13" s="12">
        <f t="shared" si="1"/>
        <v>2.0554315476190479</v>
      </c>
      <c r="L13" s="13">
        <f t="shared" si="2"/>
        <v>0.12758814958690401</v>
      </c>
      <c r="M13" s="16">
        <f t="shared" si="3"/>
        <v>26.463214883092999</v>
      </c>
    </row>
    <row r="14" spans="1:13" x14ac:dyDescent="0.3">
      <c r="A14" s="2" t="s">
        <v>2</v>
      </c>
      <c r="B14" s="1" t="str">
        <f t="shared" ref="B14:B25" si="4">RIGHT(A14,6)</f>
        <v>510190</v>
      </c>
      <c r="C14" s="2" t="s">
        <v>3</v>
      </c>
      <c r="D14" s="11">
        <v>45.503685503685489</v>
      </c>
      <c r="E14" s="11">
        <v>20.668693009118545</v>
      </c>
      <c r="F14" s="11">
        <v>-11.838790931989926</v>
      </c>
      <c r="G14" s="11">
        <v>16.317460317460323</v>
      </c>
      <c r="H14" s="11">
        <v>-25.573144104803504</v>
      </c>
      <c r="I14" s="11">
        <v>27.466079941327472</v>
      </c>
      <c r="J14" s="11" t="e">
        <f ca="1">[1]!EM_F_PQ_PCTCHANGE(B14,$J$1,$J$2,"3")</f>
        <v>#NAME?</v>
      </c>
      <c r="K14" s="12">
        <f t="shared" si="1"/>
        <v>1.7081081081081078</v>
      </c>
      <c r="L14" s="13">
        <f t="shared" si="2"/>
        <v>9.3333257919016699E-2</v>
      </c>
      <c r="M14" s="16">
        <f t="shared" si="3"/>
        <v>26.212451485745284</v>
      </c>
    </row>
    <row r="15" spans="1:13" x14ac:dyDescent="0.3">
      <c r="A15" s="2" t="s">
        <v>6</v>
      </c>
      <c r="B15" s="1" t="str">
        <f t="shared" si="4"/>
        <v>510230</v>
      </c>
      <c r="C15" s="2" t="s">
        <v>7</v>
      </c>
      <c r="D15" s="11">
        <v>88.553459119496836</v>
      </c>
      <c r="E15" s="11">
        <v>-9.0060040026684351</v>
      </c>
      <c r="F15" s="11">
        <v>-5.1502932551319738</v>
      </c>
      <c r="G15" s="11">
        <v>21.990338164251217</v>
      </c>
      <c r="H15" s="11">
        <v>-17.055160831242979</v>
      </c>
      <c r="I15" s="11">
        <v>34.037341509134009</v>
      </c>
      <c r="J15" s="11" t="e">
        <f ca="1">[1]!EM_F_PQ_PCTCHANGE(B15,$J$1,$J$2,"3")</f>
        <v>#NAME?</v>
      </c>
      <c r="K15" s="12">
        <f t="shared" si="1"/>
        <v>2.2071093175869567</v>
      </c>
      <c r="L15" s="13">
        <f t="shared" si="2"/>
        <v>0.14104815748757504</v>
      </c>
      <c r="M15" s="16">
        <f t="shared" si="3"/>
        <v>39.345212586769399</v>
      </c>
    </row>
    <row r="16" spans="1:13" x14ac:dyDescent="0.3">
      <c r="A16" s="1" t="s">
        <v>8</v>
      </c>
      <c r="B16" s="1" t="str">
        <f t="shared" si="4"/>
        <v>510880</v>
      </c>
      <c r="C16" s="3" t="s">
        <v>9</v>
      </c>
      <c r="D16" s="11">
        <v>56.405637036947674</v>
      </c>
      <c r="E16" s="11">
        <v>12.360632781744162</v>
      </c>
      <c r="F16" s="11">
        <v>-4.7366989538188538</v>
      </c>
      <c r="G16" s="11">
        <v>20.480700584153332</v>
      </c>
      <c r="H16" s="11">
        <v>-13.903632218966106</v>
      </c>
      <c r="I16" s="11">
        <v>16.495660716194024</v>
      </c>
      <c r="J16" s="11" t="e">
        <f ca="1">[1]!EM_F_PQ_PCTCHANGE(B16,$J$1,$J$2,"3")</f>
        <v>#NAME?</v>
      </c>
      <c r="K16" s="12">
        <f t="shared" si="1"/>
        <v>2.0230390568915313</v>
      </c>
      <c r="L16" s="13">
        <f t="shared" si="2"/>
        <v>0.12460681568994914</v>
      </c>
      <c r="M16" s="16">
        <f t="shared" si="3"/>
        <v>24.401745488367744</v>
      </c>
    </row>
    <row r="17" spans="1:13" x14ac:dyDescent="0.3">
      <c r="A17" s="2" t="s">
        <v>14</v>
      </c>
      <c r="B17" s="1" t="str">
        <f t="shared" si="4"/>
        <v>512660</v>
      </c>
      <c r="C17" s="2" t="s">
        <v>15</v>
      </c>
      <c r="D17" s="11"/>
      <c r="E17" s="11"/>
      <c r="F17" s="11">
        <v>-0.91185410334346584</v>
      </c>
      <c r="G17" s="11">
        <v>-13.905930470347649</v>
      </c>
      <c r="H17" s="11">
        <v>-26.840855106888363</v>
      </c>
      <c r="I17" s="11">
        <v>23.051948051948052</v>
      </c>
      <c r="J17" s="11" t="e">
        <f ca="1">[1]!EM_F_PQ_PCTCHANGE(B17,$J$1,$J$2,"3")</f>
        <v>#NAME?</v>
      </c>
      <c r="K17" s="12">
        <f>1*(1+F17/100)*(1+G17/100)*(1+H17/100)*(1+I17/100)</f>
        <v>0.76798378926038491</v>
      </c>
      <c r="L17" s="13">
        <f>POWER(K17,1/4)-1</f>
        <v>-6.3866012253654625E-2</v>
      </c>
      <c r="M17" s="16"/>
    </row>
    <row r="18" spans="1:13" x14ac:dyDescent="0.3">
      <c r="A18" s="1" t="s">
        <v>16</v>
      </c>
      <c r="B18" s="1" t="str">
        <f t="shared" si="4"/>
        <v>512760</v>
      </c>
      <c r="C18" s="3" t="s">
        <v>17</v>
      </c>
      <c r="D18" s="11"/>
      <c r="E18" s="11"/>
      <c r="F18" s="11"/>
      <c r="G18" s="11"/>
      <c r="H18" s="11"/>
      <c r="I18" s="11">
        <v>51.117589893100103</v>
      </c>
      <c r="J18" s="11" t="e">
        <f ca="1">[1]!EM_F_PQ_PCTCHANGE(B18,$J$1,$J$2,"3")</f>
        <v>#NAME?</v>
      </c>
      <c r="K18" s="12"/>
      <c r="M18" s="16"/>
    </row>
    <row r="19" spans="1:13" x14ac:dyDescent="0.3">
      <c r="A19" s="2" t="s">
        <v>18</v>
      </c>
      <c r="B19" s="1" t="str">
        <f t="shared" si="4"/>
        <v>512880</v>
      </c>
      <c r="C19" s="2" t="s">
        <v>19</v>
      </c>
      <c r="D19" s="11"/>
      <c r="E19" s="11"/>
      <c r="F19" s="11">
        <v>2.6999999999999913</v>
      </c>
      <c r="G19" s="11">
        <v>-7.2054527750730246</v>
      </c>
      <c r="H19" s="11">
        <v>-24.763903462749212</v>
      </c>
      <c r="I19" s="11">
        <v>45.048814504881463</v>
      </c>
      <c r="J19" s="11" t="e">
        <f ca="1">[1]!EM_F_PQ_PCTCHANGE(B19,$J$1,$J$2,"3")</f>
        <v>#NAME?</v>
      </c>
      <c r="K19" s="12">
        <f>1*(1+D19/100)*(1+E19/100)*(1+F19/100)*(1+G19/100)*(1+H19/100)*(1+I19/100)</f>
        <v>1.04</v>
      </c>
      <c r="L19" s="13">
        <f>POWER(K19,1/4)-1</f>
        <v>9.8534065489688238E-3</v>
      </c>
      <c r="M19" s="16"/>
    </row>
    <row r="20" spans="1:13" x14ac:dyDescent="0.3">
      <c r="A20" s="2" t="s">
        <v>20</v>
      </c>
      <c r="B20" s="1" t="str">
        <f t="shared" si="4"/>
        <v>515000</v>
      </c>
      <c r="C20" s="2" t="s">
        <v>21</v>
      </c>
      <c r="D20" s="11"/>
      <c r="E20" s="11"/>
      <c r="F20" s="11"/>
      <c r="G20" s="11"/>
      <c r="H20" s="11"/>
      <c r="I20" s="11">
        <v>22.829268292682929</v>
      </c>
      <c r="J20" s="11" t="e">
        <f ca="1">[1]!EM_F_PQ_PCTCHANGE(B20,$J$1,$J$2,"3")</f>
        <v>#NAME?</v>
      </c>
      <c r="K20" s="12"/>
      <c r="M20" s="16"/>
    </row>
    <row r="21" spans="1:13" x14ac:dyDescent="0.3">
      <c r="A21" s="2" t="s">
        <v>22</v>
      </c>
      <c r="B21" s="1" t="str">
        <f t="shared" si="4"/>
        <v>515050</v>
      </c>
      <c r="C21" s="2" t="s">
        <v>23</v>
      </c>
      <c r="D21" s="11"/>
      <c r="E21" s="11"/>
      <c r="F21" s="11"/>
      <c r="G21" s="11"/>
      <c r="H21" s="11"/>
      <c r="I21" s="11">
        <v>1.0131712259371843</v>
      </c>
      <c r="J21" s="11" t="e">
        <f ca="1">[1]!EM_F_PQ_PCTCHANGE(B21,$J$1,$J$2,"3")</f>
        <v>#NAME?</v>
      </c>
      <c r="K21" s="12"/>
      <c r="M21" s="16"/>
    </row>
    <row r="22" spans="1:13" x14ac:dyDescent="0.3">
      <c r="A22" s="2" t="s">
        <v>24</v>
      </c>
      <c r="B22" s="1" t="str">
        <f t="shared" si="4"/>
        <v>159929</v>
      </c>
      <c r="C22" s="4" t="s">
        <v>25</v>
      </c>
      <c r="D22" s="11">
        <v>11.187438665358206</v>
      </c>
      <c r="E22" s="11">
        <v>42.012356575463372</v>
      </c>
      <c r="F22" s="11">
        <v>-12.678682411435672</v>
      </c>
      <c r="G22" s="11">
        <v>13.238434163701063</v>
      </c>
      <c r="H22" s="11">
        <v>-25.329981143934631</v>
      </c>
      <c r="I22" s="11">
        <v>31.649831649831661</v>
      </c>
      <c r="J22" s="11" t="e">
        <f ca="1">[1]!EM_F_PQ_PCTCHANGE(B22,$J$1,$J$2,"3")</f>
        <v>#NAME?</v>
      </c>
      <c r="K22" s="12">
        <f>1*(1+D22/100)*(1+E22/100)*(1+F22/100)*(1+G22/100)*(1+H22/100)*(1+I22/100)</f>
        <v>1.5348380765456333</v>
      </c>
      <c r="L22" s="13">
        <f>POWER(K22,1/6)-1</f>
        <v>7.4015199241435292E-2</v>
      </c>
      <c r="M22" s="16">
        <f>STDEVA(D22:I22)</f>
        <v>25.565339048353508</v>
      </c>
    </row>
    <row r="23" spans="1:13" x14ac:dyDescent="0.3">
      <c r="A23" s="6" t="s">
        <v>38</v>
      </c>
      <c r="B23" s="1" t="str">
        <f t="shared" si="4"/>
        <v>164906</v>
      </c>
      <c r="C23" s="7" t="s">
        <v>39</v>
      </c>
      <c r="D23" s="11"/>
      <c r="E23" s="11">
        <v>15.486194477791118</v>
      </c>
      <c r="F23" s="11">
        <v>-2.286902286902289</v>
      </c>
      <c r="G23" s="11">
        <v>47.553191489361716</v>
      </c>
      <c r="H23" s="11">
        <v>-24.7296322999279</v>
      </c>
      <c r="I23" s="11">
        <v>31.896551724137929</v>
      </c>
      <c r="J23" s="11" t="e">
        <f ca="1">[1]!EM_F_PQ_PCTCHANGE(B23,$J$1,$J$2,"3")</f>
        <v>#NAME?</v>
      </c>
      <c r="K23" s="12"/>
      <c r="M23" s="16"/>
    </row>
    <row r="24" spans="1:13" x14ac:dyDescent="0.3">
      <c r="A24" s="6" t="s">
        <v>40</v>
      </c>
      <c r="B24" s="1" t="str">
        <f t="shared" si="4"/>
        <v>513050</v>
      </c>
      <c r="C24" s="7" t="s">
        <v>41</v>
      </c>
      <c r="D24" s="11"/>
      <c r="E24" s="11"/>
      <c r="F24" s="11"/>
      <c r="G24" s="11">
        <v>49.500000000000014</v>
      </c>
      <c r="H24" s="11">
        <v>-29.498327759197323</v>
      </c>
      <c r="I24" s="11">
        <v>35.104364326375695</v>
      </c>
      <c r="J24" s="11" t="e">
        <f ca="1">[1]!EM_F_PQ_PCTCHANGE(B24,$J$1,$J$2,"3")</f>
        <v>#NAME?</v>
      </c>
      <c r="K24" s="12"/>
      <c r="M24" s="16"/>
    </row>
    <row r="25" spans="1:13" x14ac:dyDescent="0.3">
      <c r="A25" s="6" t="s">
        <v>42</v>
      </c>
      <c r="B25" s="1" t="str">
        <f t="shared" si="4"/>
        <v>513030</v>
      </c>
      <c r="C25" s="7" t="s">
        <v>43</v>
      </c>
      <c r="D25" s="11">
        <v>-4.7141424272818497</v>
      </c>
      <c r="E25" s="11">
        <v>-3.6842105263157814</v>
      </c>
      <c r="F25" s="11">
        <v>6.7759562841529997</v>
      </c>
      <c r="G25" s="11">
        <v>18.730808597748201</v>
      </c>
      <c r="H25" s="11">
        <v>-20.603448275862061</v>
      </c>
      <c r="I25" s="11">
        <v>20.629750271444074</v>
      </c>
      <c r="J25" s="11" t="e">
        <f ca="1">[1]!EM_F_PQ_PCTCHANGE(B25,$J$1,$J$2,"3")</f>
        <v>#NAME?</v>
      </c>
      <c r="K25" s="12">
        <f>1*(1+D25/100)*(1+E25/100)*(1+F25/100)*(1+G25/100)*(1+H25/100)*(1+I25/100)</f>
        <v>1.1143430290872618</v>
      </c>
      <c r="L25" s="13">
        <f>POWER(K25,1/6)-1</f>
        <v>1.8207949587008665E-2</v>
      </c>
      <c r="M25" s="16">
        <f>STDEVA(D25:I25)</f>
        <v>15.708016598071925</v>
      </c>
    </row>
  </sheetData>
  <phoneticPr fontId="4" type="noConversion"/>
  <conditionalFormatting sqref="D4:I25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{B9E1B704-6C97-4075-84A6-93ADA626DA66}</x14:id>
        </ext>
      </extLst>
    </cfRule>
  </conditionalFormatting>
  <conditionalFormatting sqref="K4:K5 K18 K20:K25 K7:K1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{C56EEECA-B3EF-459E-BA88-E65BC00DF767}</x14:id>
        </ext>
      </extLst>
    </cfRule>
  </conditionalFormatting>
  <conditionalFormatting sqref="D3:J3 J4:J2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{9C551692-124C-47DE-B44B-CDFEFCBC76C9}</x14:id>
        </ext>
      </extLst>
    </cfRule>
  </conditionalFormatting>
  <conditionalFormatting sqref="K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{1BF47D06-FFC3-4455-B017-1AEA27FF4AA6}</x14:id>
        </ext>
      </extLst>
    </cfRule>
  </conditionalFormatting>
  <conditionalFormatting sqref="L3:L5 L20:L25 L7:L18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{C25FF021-F92C-4251-928E-6045B89B22B8}</x14:id>
        </ext>
      </extLst>
    </cfRule>
  </conditionalFormatting>
  <conditionalFormatting sqref="K1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{60F6BDA1-AFA9-4085-BC53-6ED637BC466F}</x14:id>
        </ext>
      </extLst>
    </cfRule>
  </conditionalFormatting>
  <conditionalFormatting sqref="L1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{2294C1E1-65B6-411B-A89A-F9CC56FCD3E3}</x14:id>
        </ext>
      </extLst>
    </cfRule>
  </conditionalFormatting>
  <conditionalFormatting sqref="K1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{6FAC2F16-010E-42FB-9355-C9A31CAC18CA}</x14:id>
        </ext>
      </extLst>
    </cfRule>
  </conditionalFormatting>
  <conditionalFormatting sqref="L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{381CA59E-D882-440C-AE54-55185F2AA651}</x14:id>
        </ext>
      </extLst>
    </cfRule>
  </conditionalFormatting>
  <conditionalFormatting sqref="K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{918A69C3-ACF0-4714-A172-465EBC9B2889}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E1B704-6C97-4075-84A6-93ADA626DA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D4:I25</xm:sqref>
        </x14:conditionalFormatting>
        <x14:conditionalFormatting xmlns:xm="http://schemas.microsoft.com/office/excel/2006/main">
          <x14:cfRule type="dataBar" id="{C56EEECA-B3EF-459E-BA88-E65BC00DF7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K4:K5 K18 K20:K25 K7:K16</xm:sqref>
        </x14:conditionalFormatting>
        <x14:conditionalFormatting xmlns:xm="http://schemas.microsoft.com/office/excel/2006/main">
          <x14:cfRule type="dataBar" id="{9C551692-124C-47DE-B44B-CDFEFCBC76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D3:J3 J4:J25</xm:sqref>
        </x14:conditionalFormatting>
        <x14:conditionalFormatting xmlns:xm="http://schemas.microsoft.com/office/excel/2006/main">
          <x14:cfRule type="dataBar" id="{1BF47D06-FFC3-4455-B017-1AEA27FF4A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</xm:sqref>
        </x14:conditionalFormatting>
        <x14:conditionalFormatting xmlns:xm="http://schemas.microsoft.com/office/excel/2006/main">
          <x14:cfRule type="dataBar" id="{C25FF021-F92C-4251-928E-6045B89B22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L3:L5 L20:L25 L7:L18</xm:sqref>
        </x14:conditionalFormatting>
        <x14:conditionalFormatting xmlns:xm="http://schemas.microsoft.com/office/excel/2006/main">
          <x14:cfRule type="dataBar" id="{60F6BDA1-AFA9-4085-BC53-6ED637BC46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K17</xm:sqref>
        </x14:conditionalFormatting>
        <x14:conditionalFormatting xmlns:xm="http://schemas.microsoft.com/office/excel/2006/main">
          <x14:cfRule type="dataBar" id="{2294C1E1-65B6-411B-A89A-F9CC56FCD3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6FAC2F16-010E-42FB-9355-C9A31CAC18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K19</xm:sqref>
        </x14:conditionalFormatting>
        <x14:conditionalFormatting xmlns:xm="http://schemas.microsoft.com/office/excel/2006/main">
          <x14:cfRule type="dataBar" id="{381CA59E-D882-440C-AE54-55185F2AA6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18A69C3-ACF0-4714-A172-465EBC9B28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3428-1F83-4510-815D-76EBB88438AB}">
  <sheetPr codeName="Sheet2"/>
  <dimension ref="A1:C119"/>
  <sheetViews>
    <sheetView topLeftCell="A115" workbookViewId="0">
      <selection activeCell="D121" sqref="D121"/>
    </sheetView>
  </sheetViews>
  <sheetFormatPr defaultRowHeight="14" x14ac:dyDescent="0.3"/>
  <cols>
    <col min="3" max="3" width="9.6640625" bestFit="1" customWidth="1"/>
  </cols>
  <sheetData>
    <row r="1" spans="1:3" x14ac:dyDescent="0.3">
      <c r="A1" s="1" t="s">
        <v>0</v>
      </c>
      <c r="B1" s="2" t="s">
        <v>1</v>
      </c>
    </row>
    <row r="2" spans="1:3" ht="31" x14ac:dyDescent="0.35">
      <c r="A2" s="8" t="s">
        <v>44</v>
      </c>
      <c r="B2" s="8" t="s">
        <v>45</v>
      </c>
      <c r="C2" s="8" t="s">
        <v>46</v>
      </c>
    </row>
    <row r="3" spans="1:3" x14ac:dyDescent="0.3">
      <c r="A3" t="s">
        <v>47</v>
      </c>
      <c r="B3" t="s">
        <v>48</v>
      </c>
      <c r="C3" s="9">
        <v>9.98</v>
      </c>
    </row>
    <row r="4" spans="1:3" x14ac:dyDescent="0.3">
      <c r="A4" t="s">
        <v>49</v>
      </c>
      <c r="B4" t="s">
        <v>50</v>
      </c>
      <c r="C4" s="9">
        <v>9.51</v>
      </c>
    </row>
    <row r="5" spans="1:3" x14ac:dyDescent="0.3">
      <c r="A5" t="s">
        <v>51</v>
      </c>
      <c r="B5" t="s">
        <v>52</v>
      </c>
      <c r="C5" s="9">
        <v>9.49</v>
      </c>
    </row>
    <row r="6" spans="1:3" x14ac:dyDescent="0.3">
      <c r="A6" t="s">
        <v>53</v>
      </c>
      <c r="B6" t="s">
        <v>54</v>
      </c>
      <c r="C6" s="9">
        <v>4.51</v>
      </c>
    </row>
    <row r="7" spans="1:3" x14ac:dyDescent="0.3">
      <c r="A7" t="s">
        <v>55</v>
      </c>
      <c r="B7" t="s">
        <v>56</v>
      </c>
      <c r="C7" s="9">
        <v>4.47</v>
      </c>
    </row>
    <row r="8" spans="1:3" x14ac:dyDescent="0.3">
      <c r="A8" t="s">
        <v>57</v>
      </c>
      <c r="B8" t="s">
        <v>58</v>
      </c>
      <c r="C8" s="9">
        <v>4.3099999999999996</v>
      </c>
    </row>
    <row r="9" spans="1:3" x14ac:dyDescent="0.3">
      <c r="A9" t="s">
        <v>59</v>
      </c>
      <c r="B9" t="s">
        <v>60</v>
      </c>
      <c r="C9" s="9">
        <v>3.64</v>
      </c>
    </row>
    <row r="10" spans="1:3" x14ac:dyDescent="0.3">
      <c r="A10" t="s">
        <v>61</v>
      </c>
      <c r="B10" t="s">
        <v>62</v>
      </c>
      <c r="C10" s="9">
        <v>3.48</v>
      </c>
    </row>
    <row r="11" spans="1:3" x14ac:dyDescent="0.3">
      <c r="A11" t="s">
        <v>63</v>
      </c>
      <c r="B11" t="s">
        <v>64</v>
      </c>
      <c r="C11" s="9">
        <v>2.1</v>
      </c>
    </row>
    <row r="12" spans="1:3" x14ac:dyDescent="0.3">
      <c r="A12" t="s">
        <v>65</v>
      </c>
      <c r="B12" t="s">
        <v>66</v>
      </c>
      <c r="C12" s="9">
        <v>1.74</v>
      </c>
    </row>
    <row r="13" spans="1:3" x14ac:dyDescent="0.3">
      <c r="B13" t="s">
        <v>67</v>
      </c>
      <c r="C13" s="9">
        <v>53.23</v>
      </c>
    </row>
    <row r="15" spans="1:3" x14ac:dyDescent="0.3">
      <c r="A15" s="2" t="s">
        <v>2</v>
      </c>
      <c r="B15" s="2" t="s">
        <v>3</v>
      </c>
    </row>
    <row r="16" spans="1:3" ht="31" x14ac:dyDescent="0.35">
      <c r="A16" s="8" t="s">
        <v>44</v>
      </c>
      <c r="B16" s="8" t="s">
        <v>45</v>
      </c>
      <c r="C16" s="8" t="s">
        <v>46</v>
      </c>
    </row>
    <row r="17" spans="1:3" x14ac:dyDescent="0.3">
      <c r="A17" t="s">
        <v>68</v>
      </c>
      <c r="B17" t="s">
        <v>69</v>
      </c>
      <c r="C17" s="9">
        <v>1.44</v>
      </c>
    </row>
    <row r="18" spans="1:3" x14ac:dyDescent="0.3">
      <c r="A18" t="s">
        <v>70</v>
      </c>
      <c r="B18" t="s">
        <v>71</v>
      </c>
      <c r="C18" s="9">
        <v>1.47</v>
      </c>
    </row>
    <row r="19" spans="1:3" x14ac:dyDescent="0.3">
      <c r="A19" t="s">
        <v>72</v>
      </c>
      <c r="B19" t="s">
        <v>73</v>
      </c>
      <c r="C19" s="9">
        <v>1.46</v>
      </c>
    </row>
    <row r="20" spans="1:3" x14ac:dyDescent="0.3">
      <c r="A20" t="s">
        <v>74</v>
      </c>
      <c r="B20" t="s">
        <v>75</v>
      </c>
      <c r="C20" s="9">
        <v>1.47</v>
      </c>
    </row>
    <row r="21" spans="1:3" x14ac:dyDescent="0.3">
      <c r="A21" t="s">
        <v>59</v>
      </c>
      <c r="B21" t="s">
        <v>60</v>
      </c>
      <c r="C21" s="9">
        <v>1.49</v>
      </c>
    </row>
    <row r="22" spans="1:3" x14ac:dyDescent="0.3">
      <c r="A22" t="s">
        <v>76</v>
      </c>
      <c r="B22" t="s">
        <v>77</v>
      </c>
      <c r="C22" s="9">
        <v>1.47</v>
      </c>
    </row>
    <row r="23" spans="1:3" x14ac:dyDescent="0.3">
      <c r="A23" t="s">
        <v>78</v>
      </c>
      <c r="B23" t="s">
        <v>79</v>
      </c>
      <c r="C23" s="9">
        <v>1.44</v>
      </c>
    </row>
    <row r="24" spans="1:3" x14ac:dyDescent="0.3">
      <c r="A24" t="s">
        <v>80</v>
      </c>
      <c r="B24" t="s">
        <v>81</v>
      </c>
      <c r="C24" s="9">
        <v>1.45</v>
      </c>
    </row>
    <row r="25" spans="1:3" x14ac:dyDescent="0.3">
      <c r="A25" t="s">
        <v>82</v>
      </c>
      <c r="B25" t="s">
        <v>83</v>
      </c>
      <c r="C25" s="9">
        <v>1.47</v>
      </c>
    </row>
    <row r="26" spans="1:3" x14ac:dyDescent="0.3">
      <c r="A26" t="s">
        <v>84</v>
      </c>
      <c r="B26" t="s">
        <v>85</v>
      </c>
      <c r="C26" s="9">
        <v>1.45</v>
      </c>
    </row>
    <row r="28" spans="1:3" x14ac:dyDescent="0.3">
      <c r="A28" s="1" t="s">
        <v>4</v>
      </c>
      <c r="B28" s="3" t="s">
        <v>5</v>
      </c>
    </row>
    <row r="29" spans="1:3" ht="31" x14ac:dyDescent="0.35">
      <c r="A29" s="8" t="s">
        <v>44</v>
      </c>
      <c r="B29" s="8" t="s">
        <v>45</v>
      </c>
      <c r="C29" s="8" t="s">
        <v>46</v>
      </c>
    </row>
    <row r="30" spans="1:3" x14ac:dyDescent="0.3">
      <c r="A30" t="s">
        <v>112</v>
      </c>
      <c r="B30" t="s">
        <v>113</v>
      </c>
      <c r="C30" s="9">
        <v>6.7</v>
      </c>
    </row>
    <row r="31" spans="1:3" x14ac:dyDescent="0.3">
      <c r="A31" t="s">
        <v>51</v>
      </c>
      <c r="B31" t="s">
        <v>52</v>
      </c>
      <c r="C31" s="9">
        <v>4.21</v>
      </c>
    </row>
    <row r="32" spans="1:3" x14ac:dyDescent="0.3">
      <c r="A32" t="s">
        <v>114</v>
      </c>
      <c r="B32" t="s">
        <v>115</v>
      </c>
      <c r="C32" s="9">
        <v>2.83</v>
      </c>
    </row>
    <row r="33" spans="1:3" x14ac:dyDescent="0.3">
      <c r="A33" t="s">
        <v>126</v>
      </c>
      <c r="B33" t="s">
        <v>127</v>
      </c>
      <c r="C33" s="9">
        <v>2.2999999999999998</v>
      </c>
    </row>
    <row r="34" spans="1:3" x14ac:dyDescent="0.3">
      <c r="A34" t="s">
        <v>116</v>
      </c>
      <c r="B34" t="s">
        <v>117</v>
      </c>
      <c r="C34" s="9">
        <v>2.08</v>
      </c>
    </row>
    <row r="35" spans="1:3" x14ac:dyDescent="0.3">
      <c r="A35" t="s">
        <v>128</v>
      </c>
      <c r="B35" t="s">
        <v>129</v>
      </c>
      <c r="C35" s="9">
        <v>2.06</v>
      </c>
    </row>
    <row r="36" spans="1:3" x14ac:dyDescent="0.3">
      <c r="A36" t="s">
        <v>47</v>
      </c>
      <c r="B36" t="s">
        <v>48</v>
      </c>
      <c r="C36" s="9">
        <v>1.96</v>
      </c>
    </row>
    <row r="37" spans="1:3" x14ac:dyDescent="0.3">
      <c r="A37" t="s">
        <v>130</v>
      </c>
      <c r="B37" t="s">
        <v>131</v>
      </c>
      <c r="C37" s="9">
        <v>1.86</v>
      </c>
    </row>
    <row r="38" spans="1:3" x14ac:dyDescent="0.3">
      <c r="A38" t="s">
        <v>84</v>
      </c>
      <c r="B38" t="s">
        <v>85</v>
      </c>
      <c r="C38" s="9">
        <v>1.44</v>
      </c>
    </row>
    <row r="39" spans="1:3" x14ac:dyDescent="0.3">
      <c r="A39" t="s">
        <v>132</v>
      </c>
      <c r="B39" t="s">
        <v>133</v>
      </c>
      <c r="C39" s="9">
        <v>1.37</v>
      </c>
    </row>
    <row r="41" spans="1:3" x14ac:dyDescent="0.3">
      <c r="A41" s="2" t="s">
        <v>22</v>
      </c>
      <c r="B41" s="2" t="s">
        <v>23</v>
      </c>
    </row>
    <row r="42" spans="1:3" ht="31" x14ac:dyDescent="0.35">
      <c r="A42" s="8" t="s">
        <v>44</v>
      </c>
      <c r="B42" s="8" t="s">
        <v>45</v>
      </c>
      <c r="C42" s="8" t="s">
        <v>46</v>
      </c>
    </row>
    <row r="43" spans="1:3" x14ac:dyDescent="0.3">
      <c r="A43" t="s">
        <v>92</v>
      </c>
      <c r="B43" t="s">
        <v>93</v>
      </c>
      <c r="C43" s="9">
        <v>10.09</v>
      </c>
    </row>
    <row r="44" spans="1:3" x14ac:dyDescent="0.3">
      <c r="A44" t="s">
        <v>94</v>
      </c>
      <c r="B44" t="s">
        <v>95</v>
      </c>
      <c r="C44" s="9">
        <v>9.85</v>
      </c>
    </row>
    <row r="45" spans="1:3" x14ac:dyDescent="0.3">
      <c r="A45" t="s">
        <v>96</v>
      </c>
      <c r="B45" t="s">
        <v>97</v>
      </c>
      <c r="C45" s="9">
        <v>5.4</v>
      </c>
    </row>
    <row r="46" spans="1:3" x14ac:dyDescent="0.3">
      <c r="A46" t="s">
        <v>98</v>
      </c>
      <c r="B46" t="s">
        <v>99</v>
      </c>
      <c r="C46" s="9">
        <v>5.36</v>
      </c>
    </row>
    <row r="47" spans="1:3" x14ac:dyDescent="0.3">
      <c r="A47" t="s">
        <v>100</v>
      </c>
      <c r="B47" t="s">
        <v>101</v>
      </c>
      <c r="C47" s="9">
        <v>4.59</v>
      </c>
    </row>
    <row r="48" spans="1:3" x14ac:dyDescent="0.3">
      <c r="A48" t="s">
        <v>102</v>
      </c>
      <c r="B48" t="s">
        <v>103</v>
      </c>
      <c r="C48" s="9">
        <v>4.22</v>
      </c>
    </row>
    <row r="49" spans="1:3" x14ac:dyDescent="0.3">
      <c r="A49" t="s">
        <v>104</v>
      </c>
      <c r="B49" t="s">
        <v>105</v>
      </c>
      <c r="C49" s="9">
        <v>3.87</v>
      </c>
    </row>
    <row r="50" spans="1:3" x14ac:dyDescent="0.3">
      <c r="A50" t="s">
        <v>106</v>
      </c>
      <c r="B50" t="s">
        <v>107</v>
      </c>
      <c r="C50" s="9">
        <v>3.54</v>
      </c>
    </row>
    <row r="51" spans="1:3" x14ac:dyDescent="0.3">
      <c r="A51" t="s">
        <v>108</v>
      </c>
      <c r="B51" t="s">
        <v>109</v>
      </c>
      <c r="C51" s="9">
        <v>3.2</v>
      </c>
    </row>
    <row r="52" spans="1:3" x14ac:dyDescent="0.3">
      <c r="A52" t="s">
        <v>110</v>
      </c>
      <c r="B52" t="s">
        <v>111</v>
      </c>
      <c r="C52" s="9">
        <v>3.11</v>
      </c>
    </row>
    <row r="54" spans="1:3" x14ac:dyDescent="0.3">
      <c r="A54" s="2" t="s">
        <v>125</v>
      </c>
      <c r="B54" s="2" t="s">
        <v>124</v>
      </c>
    </row>
    <row r="55" spans="1:3" ht="31" x14ac:dyDescent="0.35">
      <c r="A55" s="8" t="s">
        <v>44</v>
      </c>
      <c r="B55" s="8" t="s">
        <v>45</v>
      </c>
      <c r="C55" s="8" t="s">
        <v>46</v>
      </c>
    </row>
    <row r="56" spans="1:3" x14ac:dyDescent="0.3">
      <c r="A56" t="s">
        <v>112</v>
      </c>
      <c r="B56" t="s">
        <v>113</v>
      </c>
      <c r="C56" s="9">
        <v>15.44</v>
      </c>
    </row>
    <row r="57" spans="1:3" x14ac:dyDescent="0.3">
      <c r="A57" t="s">
        <v>51</v>
      </c>
      <c r="B57" t="s">
        <v>52</v>
      </c>
      <c r="C57" s="9">
        <v>9.9700000000000006</v>
      </c>
    </row>
    <row r="58" spans="1:3" x14ac:dyDescent="0.3">
      <c r="A58" t="s">
        <v>114</v>
      </c>
      <c r="B58" t="s">
        <v>115</v>
      </c>
      <c r="C58" s="9">
        <v>6.47</v>
      </c>
    </row>
    <row r="59" spans="1:3" x14ac:dyDescent="0.3">
      <c r="A59" t="s">
        <v>116</v>
      </c>
      <c r="B59" t="s">
        <v>117</v>
      </c>
      <c r="C59" s="9">
        <v>4.8</v>
      </c>
    </row>
    <row r="60" spans="1:3" x14ac:dyDescent="0.3">
      <c r="A60" t="s">
        <v>47</v>
      </c>
      <c r="B60" t="s">
        <v>48</v>
      </c>
      <c r="C60" s="9">
        <v>4.5199999999999996</v>
      </c>
    </row>
    <row r="61" spans="1:3" x14ac:dyDescent="0.3">
      <c r="A61" t="s">
        <v>84</v>
      </c>
      <c r="B61" t="s">
        <v>85</v>
      </c>
      <c r="C61" s="9">
        <v>3.32</v>
      </c>
    </row>
    <row r="62" spans="1:3" x14ac:dyDescent="0.3">
      <c r="A62" t="s">
        <v>49</v>
      </c>
      <c r="B62" t="s">
        <v>50</v>
      </c>
      <c r="C62" s="9">
        <v>3.15</v>
      </c>
    </row>
    <row r="63" spans="1:3" x14ac:dyDescent="0.3">
      <c r="A63" t="s">
        <v>118</v>
      </c>
      <c r="B63" t="s">
        <v>119</v>
      </c>
      <c r="C63" s="9">
        <v>2.61</v>
      </c>
    </row>
    <row r="64" spans="1:3" x14ac:dyDescent="0.3">
      <c r="A64" t="s">
        <v>120</v>
      </c>
      <c r="B64" t="s">
        <v>121</v>
      </c>
      <c r="C64" s="9">
        <v>2.58</v>
      </c>
    </row>
    <row r="65" spans="1:3" x14ac:dyDescent="0.3">
      <c r="A65" t="s">
        <v>122</v>
      </c>
      <c r="B65" t="s">
        <v>123</v>
      </c>
      <c r="C65" s="9">
        <v>2.42</v>
      </c>
    </row>
    <row r="67" spans="1:3" x14ac:dyDescent="0.3">
      <c r="A67" s="1" t="s">
        <v>16</v>
      </c>
      <c r="B67" s="3" t="s">
        <v>17</v>
      </c>
    </row>
    <row r="68" spans="1:3" ht="31" x14ac:dyDescent="0.35">
      <c r="A68" s="8" t="s">
        <v>44</v>
      </c>
      <c r="B68" s="8" t="s">
        <v>45</v>
      </c>
      <c r="C68" s="8" t="s">
        <v>46</v>
      </c>
    </row>
    <row r="69" spans="1:3" x14ac:dyDescent="0.3">
      <c r="A69" t="s">
        <v>100</v>
      </c>
      <c r="B69" t="s">
        <v>101</v>
      </c>
      <c r="C69" s="9">
        <v>9.2100000000000009</v>
      </c>
    </row>
    <row r="70" spans="1:3" x14ac:dyDescent="0.3">
      <c r="A70" t="s">
        <v>134</v>
      </c>
      <c r="B70" t="s">
        <v>135</v>
      </c>
      <c r="C70" s="9">
        <v>6.65</v>
      </c>
    </row>
    <row r="71" spans="1:3" x14ac:dyDescent="0.3">
      <c r="A71" t="s">
        <v>136</v>
      </c>
      <c r="B71" t="s">
        <v>137</v>
      </c>
      <c r="C71" s="9">
        <v>5.65</v>
      </c>
    </row>
    <row r="72" spans="1:3" x14ac:dyDescent="0.3">
      <c r="A72" t="s">
        <v>138</v>
      </c>
      <c r="B72" t="s">
        <v>139</v>
      </c>
      <c r="C72" s="9">
        <v>5.53</v>
      </c>
    </row>
    <row r="73" spans="1:3" x14ac:dyDescent="0.3">
      <c r="A73" t="s">
        <v>140</v>
      </c>
      <c r="B73" t="s">
        <v>141</v>
      </c>
      <c r="C73" s="9">
        <v>5.0999999999999996</v>
      </c>
    </row>
    <row r="74" spans="1:3" x14ac:dyDescent="0.3">
      <c r="A74" t="s">
        <v>142</v>
      </c>
      <c r="B74" t="s">
        <v>143</v>
      </c>
      <c r="C74" s="9">
        <v>4.91</v>
      </c>
    </row>
    <row r="75" spans="1:3" x14ac:dyDescent="0.3">
      <c r="A75" t="s">
        <v>144</v>
      </c>
      <c r="B75" t="s">
        <v>145</v>
      </c>
      <c r="C75" s="9">
        <v>4.5599999999999996</v>
      </c>
    </row>
    <row r="76" spans="1:3" x14ac:dyDescent="0.3">
      <c r="A76" t="s">
        <v>146</v>
      </c>
      <c r="B76" t="s">
        <v>147</v>
      </c>
      <c r="C76" s="9">
        <v>4.03</v>
      </c>
    </row>
    <row r="77" spans="1:3" x14ac:dyDescent="0.3">
      <c r="A77" t="s">
        <v>148</v>
      </c>
      <c r="B77" t="s">
        <v>149</v>
      </c>
      <c r="C77" s="9">
        <v>3.8</v>
      </c>
    </row>
    <row r="78" spans="1:3" x14ac:dyDescent="0.3">
      <c r="A78" t="s">
        <v>150</v>
      </c>
      <c r="B78" t="s">
        <v>151</v>
      </c>
      <c r="C78" s="9">
        <v>3.25</v>
      </c>
    </row>
    <row r="80" spans="1:3" x14ac:dyDescent="0.3">
      <c r="A80" s="1" t="s">
        <v>28</v>
      </c>
      <c r="B80" s="5" t="s">
        <v>29</v>
      </c>
    </row>
    <row r="81" spans="1:3" ht="31" x14ac:dyDescent="0.35">
      <c r="A81" s="8" t="s">
        <v>44</v>
      </c>
      <c r="B81" s="8" t="s">
        <v>45</v>
      </c>
      <c r="C81" s="8" t="s">
        <v>46</v>
      </c>
    </row>
    <row r="82" spans="1:3" x14ac:dyDescent="0.3">
      <c r="A82" t="s">
        <v>152</v>
      </c>
      <c r="B82" t="s">
        <v>153</v>
      </c>
      <c r="C82" s="9">
        <v>11.12</v>
      </c>
    </row>
    <row r="83" spans="1:3" x14ac:dyDescent="0.3">
      <c r="A83" t="s">
        <v>154</v>
      </c>
      <c r="B83" t="s">
        <v>155</v>
      </c>
      <c r="C83" s="9">
        <v>10.67</v>
      </c>
    </row>
    <row r="84" spans="1:3" x14ac:dyDescent="0.3">
      <c r="A84" t="s">
        <v>156</v>
      </c>
      <c r="B84" t="s">
        <v>157</v>
      </c>
      <c r="C84" s="9">
        <v>7.29</v>
      </c>
    </row>
    <row r="85" spans="1:3" x14ac:dyDescent="0.3">
      <c r="A85" t="s">
        <v>158</v>
      </c>
      <c r="B85" t="s">
        <v>159</v>
      </c>
      <c r="C85" s="9">
        <v>5.62</v>
      </c>
    </row>
    <row r="86" spans="1:3" x14ac:dyDescent="0.3">
      <c r="A86" t="s">
        <v>160</v>
      </c>
      <c r="B86" t="s">
        <v>161</v>
      </c>
      <c r="C86" s="9">
        <v>4.8499999999999996</v>
      </c>
    </row>
    <row r="87" spans="1:3" x14ac:dyDescent="0.3">
      <c r="A87" t="s">
        <v>162</v>
      </c>
      <c r="B87" t="s">
        <v>163</v>
      </c>
      <c r="C87" s="9">
        <v>4.59</v>
      </c>
    </row>
    <row r="88" spans="1:3" x14ac:dyDescent="0.3">
      <c r="A88" t="s">
        <v>164</v>
      </c>
      <c r="B88" t="s">
        <v>165</v>
      </c>
      <c r="C88" s="9">
        <v>4.0999999999999996</v>
      </c>
    </row>
    <row r="89" spans="1:3" x14ac:dyDescent="0.3">
      <c r="A89" t="s">
        <v>166</v>
      </c>
      <c r="B89" t="s">
        <v>167</v>
      </c>
      <c r="C89" s="9">
        <v>3.49</v>
      </c>
    </row>
    <row r="90" spans="1:3" x14ac:dyDescent="0.3">
      <c r="A90" t="s">
        <v>168</v>
      </c>
      <c r="B90" t="s">
        <v>169</v>
      </c>
      <c r="C90" s="9">
        <v>3.13</v>
      </c>
    </row>
    <row r="91" spans="1:3" x14ac:dyDescent="0.3">
      <c r="A91" t="s">
        <v>170</v>
      </c>
      <c r="B91" t="s">
        <v>171</v>
      </c>
      <c r="C91" s="9">
        <v>3.11</v>
      </c>
    </row>
    <row r="93" spans="1:3" x14ac:dyDescent="0.3">
      <c r="A93" s="2" t="s">
        <v>20</v>
      </c>
      <c r="B93" s="2" t="s">
        <v>21</v>
      </c>
    </row>
    <row r="94" spans="1:3" ht="31" x14ac:dyDescent="0.35">
      <c r="A94" s="8" t="s">
        <v>44</v>
      </c>
      <c r="B94" s="8" t="s">
        <v>45</v>
      </c>
      <c r="C94" s="8" t="s">
        <v>46</v>
      </c>
    </row>
    <row r="95" spans="1:3" x14ac:dyDescent="0.3">
      <c r="A95" t="s">
        <v>47</v>
      </c>
      <c r="B95" t="s">
        <v>48</v>
      </c>
      <c r="C95" s="9">
        <v>10.08</v>
      </c>
    </row>
    <row r="96" spans="1:3" x14ac:dyDescent="0.3">
      <c r="A96" t="s">
        <v>172</v>
      </c>
      <c r="B96" t="s">
        <v>173</v>
      </c>
      <c r="C96" s="9">
        <v>7.48</v>
      </c>
    </row>
    <row r="97" spans="1:3" x14ac:dyDescent="0.3">
      <c r="A97" t="s">
        <v>94</v>
      </c>
      <c r="B97" t="s">
        <v>95</v>
      </c>
      <c r="C97" s="9">
        <v>7.16</v>
      </c>
    </row>
    <row r="98" spans="1:3" x14ac:dyDescent="0.3">
      <c r="A98" t="s">
        <v>174</v>
      </c>
      <c r="B98" t="s">
        <v>175</v>
      </c>
      <c r="C98" s="9">
        <v>6.58</v>
      </c>
    </row>
    <row r="99" spans="1:3" x14ac:dyDescent="0.3">
      <c r="A99" t="s">
        <v>92</v>
      </c>
      <c r="B99" t="s">
        <v>93</v>
      </c>
      <c r="C99" s="9">
        <v>5.15</v>
      </c>
    </row>
    <row r="100" spans="1:3" x14ac:dyDescent="0.3">
      <c r="A100" t="s">
        <v>176</v>
      </c>
      <c r="B100" t="s">
        <v>177</v>
      </c>
      <c r="C100" s="9">
        <v>3.83</v>
      </c>
    </row>
    <row r="101" spans="1:3" x14ac:dyDescent="0.3">
      <c r="A101" t="s">
        <v>178</v>
      </c>
      <c r="B101" t="s">
        <v>179</v>
      </c>
      <c r="C101" s="9">
        <v>3.24</v>
      </c>
    </row>
    <row r="102" spans="1:3" x14ac:dyDescent="0.3">
      <c r="A102" t="s">
        <v>180</v>
      </c>
      <c r="B102" t="s">
        <v>181</v>
      </c>
      <c r="C102" s="9">
        <v>3.05</v>
      </c>
    </row>
    <row r="103" spans="1:3" x14ac:dyDescent="0.3">
      <c r="A103" t="s">
        <v>96</v>
      </c>
      <c r="B103" t="s">
        <v>97</v>
      </c>
      <c r="C103" s="9">
        <v>2.77</v>
      </c>
    </row>
    <row r="104" spans="1:3" x14ac:dyDescent="0.3">
      <c r="A104" t="s">
        <v>98</v>
      </c>
      <c r="B104" t="s">
        <v>99</v>
      </c>
      <c r="C104" s="9">
        <v>2.74</v>
      </c>
    </row>
    <row r="106" spans="1:3" x14ac:dyDescent="0.3">
      <c r="A106" s="2" t="s">
        <v>14</v>
      </c>
      <c r="B106" s="2" t="s">
        <v>15</v>
      </c>
    </row>
    <row r="107" spans="1:3" ht="31" x14ac:dyDescent="0.35">
      <c r="A107" s="8" t="s">
        <v>44</v>
      </c>
      <c r="B107" s="8" t="s">
        <v>45</v>
      </c>
      <c r="C107" s="8" t="s">
        <v>46</v>
      </c>
    </row>
    <row r="108" spans="1:3" x14ac:dyDescent="0.3">
      <c r="A108" t="s">
        <v>182</v>
      </c>
      <c r="B108" t="s">
        <v>183</v>
      </c>
      <c r="C108" s="9">
        <v>9.6199999999999992</v>
      </c>
    </row>
    <row r="109" spans="1:3" x14ac:dyDescent="0.3">
      <c r="A109" t="s">
        <v>184</v>
      </c>
      <c r="B109" t="s">
        <v>185</v>
      </c>
      <c r="C109" s="9">
        <v>6.61</v>
      </c>
    </row>
    <row r="110" spans="1:3" x14ac:dyDescent="0.3">
      <c r="A110" t="s">
        <v>186</v>
      </c>
      <c r="B110" t="s">
        <v>187</v>
      </c>
      <c r="C110" s="9">
        <v>6.1</v>
      </c>
    </row>
    <row r="111" spans="1:3" x14ac:dyDescent="0.3">
      <c r="A111" t="s">
        <v>188</v>
      </c>
      <c r="B111" t="s">
        <v>189</v>
      </c>
      <c r="C111" s="9">
        <v>5.78</v>
      </c>
    </row>
    <row r="112" spans="1:3" x14ac:dyDescent="0.3">
      <c r="A112" t="s">
        <v>190</v>
      </c>
      <c r="B112" t="s">
        <v>191</v>
      </c>
      <c r="C112" s="9">
        <v>5.65</v>
      </c>
    </row>
    <row r="113" spans="1:3" x14ac:dyDescent="0.3">
      <c r="A113" t="s">
        <v>192</v>
      </c>
      <c r="B113" t="s">
        <v>193</v>
      </c>
      <c r="C113" s="9">
        <v>4.37</v>
      </c>
    </row>
    <row r="114" spans="1:3" x14ac:dyDescent="0.3">
      <c r="A114" t="s">
        <v>194</v>
      </c>
      <c r="B114" t="s">
        <v>195</v>
      </c>
      <c r="C114" s="9">
        <v>4.3499999999999996</v>
      </c>
    </row>
    <row r="115" spans="1:3" x14ac:dyDescent="0.3">
      <c r="A115" t="s">
        <v>196</v>
      </c>
      <c r="B115" t="s">
        <v>197</v>
      </c>
      <c r="C115" s="9">
        <v>3.91</v>
      </c>
    </row>
    <row r="116" spans="1:3" x14ac:dyDescent="0.3">
      <c r="A116" t="s">
        <v>198</v>
      </c>
      <c r="B116" t="s">
        <v>199</v>
      </c>
      <c r="C116" s="9">
        <v>3.74</v>
      </c>
    </row>
    <row r="117" spans="1:3" x14ac:dyDescent="0.3">
      <c r="A117" t="s">
        <v>200</v>
      </c>
      <c r="B117" t="s">
        <v>201</v>
      </c>
      <c r="C117" s="9">
        <v>3.7</v>
      </c>
    </row>
    <row r="119" spans="1:3" x14ac:dyDescent="0.3">
      <c r="A119" s="6" t="s">
        <v>32</v>
      </c>
      <c r="B119" s="7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C4A0-E4BC-4E46-89D1-5419E23641B2}">
  <sheetPr codeName="Sheet3"/>
  <dimension ref="A1:D4"/>
  <sheetViews>
    <sheetView tabSelected="1" workbookViewId="0">
      <selection activeCell="I11" sqref="I11"/>
    </sheetView>
  </sheetViews>
  <sheetFormatPr defaultRowHeight="14" x14ac:dyDescent="0.3"/>
  <cols>
    <col min="1" max="1" width="14.33203125" bestFit="1" customWidth="1"/>
  </cols>
  <sheetData>
    <row r="1" spans="1:4" x14ac:dyDescent="0.3">
      <c r="A1" t="s">
        <v>205</v>
      </c>
      <c r="B1" s="10">
        <v>43866</v>
      </c>
    </row>
    <row r="2" spans="1:4" x14ac:dyDescent="0.3">
      <c r="B2" t="s">
        <v>202</v>
      </c>
      <c r="C2" t="s">
        <v>203</v>
      </c>
      <c r="D2" t="s">
        <v>204</v>
      </c>
    </row>
    <row r="3" spans="1:4" x14ac:dyDescent="0.3">
      <c r="A3" t="s">
        <v>207</v>
      </c>
    </row>
    <row r="4" spans="1:4" x14ac:dyDescent="0.3">
      <c r="A4" t="s">
        <v>206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FDB8-0BAC-4E24-933F-89E222B8028A}">
  <sheetPr codeName="Sheet4"/>
  <dimension ref="A1"/>
  <sheetViews>
    <sheetView workbookViewId="0"/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列表</vt:lpstr>
      <vt:lpstr>成分股</vt:lpstr>
      <vt:lpstr>宽基指数</vt:lpstr>
      <vt:lpstr>行业动量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2399762e</vt:lpwstr>
  </property>
</Properties>
</file>