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yq4sph\Desktop\Preload\"/>
    </mc:Choice>
  </mc:AlternateContent>
  <bookViews>
    <workbookView xWindow="0" yWindow="0" windowWidth="13785" windowHeight="8130"/>
  </bookViews>
  <sheets>
    <sheet name="Unload Schedule" sheetId="1" r:id="rId1"/>
    <sheet name="ULD Forecast Paste" sheetId="3" r:id="rId2"/>
    <sheet name="How to" sheetId="4" r:id="rId3"/>
  </sheets>
  <definedNames>
    <definedName name="_xlnm.Print_Area" localSheetId="0">'Unload Schedule'!$B$1:$T$81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1" l="1"/>
  <c r="A41" i="1"/>
  <c r="B8" i="1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2" i="3"/>
  <c r="A9" i="1"/>
  <c r="B9" i="1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2" i="3"/>
  <c r="F9" i="1" l="1"/>
  <c r="E9" i="1" s="1"/>
  <c r="D9" i="1"/>
  <c r="A10" i="1"/>
  <c r="D8" i="1"/>
  <c r="F8" i="1"/>
  <c r="E8" i="1" s="1"/>
  <c r="C9" i="1"/>
  <c r="U2" i="3"/>
  <c r="V2" i="3" s="1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/>
  <c r="U10" i="3"/>
  <c r="V10" i="3" s="1"/>
  <c r="U11" i="3"/>
  <c r="V11" i="3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/>
  <c r="U18" i="3"/>
  <c r="V18" i="3" s="1"/>
  <c r="U19" i="3"/>
  <c r="V19" i="3"/>
  <c r="U20" i="3"/>
  <c r="V20" i="3" s="1"/>
  <c r="U21" i="3"/>
  <c r="V21" i="3" s="1"/>
  <c r="U22" i="3"/>
  <c r="V22" i="3"/>
  <c r="U23" i="3"/>
  <c r="V23" i="3" s="1"/>
  <c r="U24" i="3"/>
  <c r="V24" i="3"/>
  <c r="U25" i="3"/>
  <c r="V25" i="3" s="1"/>
  <c r="U26" i="3"/>
  <c r="V26" i="3"/>
  <c r="U27" i="3"/>
  <c r="V27" i="3" s="1"/>
  <c r="U28" i="3"/>
  <c r="V28" i="3"/>
  <c r="U29" i="3"/>
  <c r="V29" i="3" s="1"/>
  <c r="U30" i="3"/>
  <c r="V30" i="3"/>
  <c r="U31" i="3"/>
  <c r="V31" i="3" s="1"/>
  <c r="U32" i="3"/>
  <c r="V32" i="3"/>
  <c r="U33" i="3"/>
  <c r="V33" i="3" s="1"/>
  <c r="U34" i="3"/>
  <c r="V34" i="3"/>
  <c r="U35" i="3"/>
  <c r="V35" i="3" s="1"/>
  <c r="U36" i="3"/>
  <c r="V36" i="3"/>
  <c r="U37" i="3"/>
  <c r="V37" i="3" s="1"/>
  <c r="U38" i="3"/>
  <c r="V38" i="3"/>
  <c r="U39" i="3"/>
  <c r="V39" i="3" s="1"/>
  <c r="U40" i="3"/>
  <c r="V40" i="3"/>
  <c r="U41" i="3"/>
  <c r="V41" i="3" s="1"/>
  <c r="U42" i="3"/>
  <c r="V42" i="3"/>
  <c r="U43" i="3"/>
  <c r="V43" i="3" s="1"/>
  <c r="U44" i="3"/>
  <c r="V44" i="3"/>
  <c r="U45" i="3"/>
  <c r="V45" i="3" s="1"/>
  <c r="U46" i="3"/>
  <c r="V46" i="3"/>
  <c r="U47" i="3"/>
  <c r="V47" i="3" s="1"/>
  <c r="U48" i="3"/>
  <c r="V48" i="3"/>
  <c r="U49" i="3"/>
  <c r="V49" i="3" s="1"/>
  <c r="U50" i="3"/>
  <c r="V50" i="3"/>
  <c r="U51" i="3"/>
  <c r="V51" i="3" s="1"/>
  <c r="U52" i="3"/>
  <c r="V52" i="3"/>
  <c r="U53" i="3"/>
  <c r="V53" i="3" s="1"/>
  <c r="U54" i="3"/>
  <c r="V54" i="3"/>
  <c r="U55" i="3"/>
  <c r="V55" i="3" s="1"/>
  <c r="U56" i="3"/>
  <c r="V56" i="3"/>
  <c r="U57" i="3"/>
  <c r="V57" i="3" s="1"/>
  <c r="U58" i="3"/>
  <c r="V58" i="3"/>
  <c r="U59" i="3"/>
  <c r="V59" i="3" s="1"/>
  <c r="U60" i="3"/>
  <c r="V60" i="3"/>
  <c r="U61" i="3"/>
  <c r="V61" i="3" s="1"/>
  <c r="U62" i="3"/>
  <c r="V62" i="3"/>
  <c r="U63" i="3"/>
  <c r="V63" i="3" s="1"/>
  <c r="U64" i="3"/>
  <c r="V64" i="3"/>
  <c r="U65" i="3"/>
  <c r="V65" i="3" s="1"/>
  <c r="U66" i="3"/>
  <c r="V66" i="3"/>
  <c r="U67" i="3"/>
  <c r="V67" i="3" s="1"/>
  <c r="U68" i="3"/>
  <c r="V68" i="3"/>
  <c r="U69" i="3"/>
  <c r="V69" i="3" s="1"/>
  <c r="U70" i="3"/>
  <c r="V70" i="3"/>
  <c r="U71" i="3"/>
  <c r="V71" i="3" s="1"/>
  <c r="U72" i="3"/>
  <c r="V72" i="3"/>
  <c r="U73" i="3"/>
  <c r="V73" i="3" s="1"/>
  <c r="U74" i="3"/>
  <c r="V74" i="3"/>
  <c r="U75" i="3"/>
  <c r="V75" i="3" s="1"/>
  <c r="U76" i="3"/>
  <c r="V76" i="3"/>
  <c r="U77" i="3"/>
  <c r="V77" i="3" s="1"/>
  <c r="U78" i="3"/>
  <c r="V78" i="3"/>
  <c r="U79" i="3"/>
  <c r="V79" i="3" s="1"/>
  <c r="U80" i="3"/>
  <c r="V80" i="3"/>
  <c r="U81" i="3"/>
  <c r="V81" i="3" s="1"/>
  <c r="U82" i="3"/>
  <c r="V82" i="3"/>
  <c r="U83" i="3"/>
  <c r="V83" i="3" s="1"/>
  <c r="U84" i="3"/>
  <c r="V84" i="3"/>
  <c r="U85" i="3"/>
  <c r="V85" i="3" s="1"/>
  <c r="U86" i="3"/>
  <c r="V86" i="3"/>
  <c r="U87" i="3"/>
  <c r="V87" i="3" s="1"/>
  <c r="U88" i="3"/>
  <c r="V88" i="3"/>
  <c r="U89" i="3"/>
  <c r="V89" i="3" s="1"/>
  <c r="U90" i="3"/>
  <c r="V90" i="3"/>
  <c r="U91" i="3"/>
  <c r="V91" i="3" s="1"/>
  <c r="U92" i="3"/>
  <c r="V92" i="3"/>
  <c r="U93" i="3"/>
  <c r="V93" i="3" s="1"/>
  <c r="U94" i="3"/>
  <c r="V94" i="3"/>
  <c r="U95" i="3"/>
  <c r="V95" i="3" s="1"/>
  <c r="U96" i="3"/>
  <c r="V96" i="3"/>
  <c r="U97" i="3"/>
  <c r="V97" i="3" s="1"/>
  <c r="U98" i="3"/>
  <c r="V98" i="3"/>
  <c r="U99" i="3"/>
  <c r="V99" i="3" s="1"/>
  <c r="U100" i="3"/>
  <c r="V100" i="3"/>
  <c r="U101" i="3"/>
  <c r="V101" i="3" s="1"/>
  <c r="U102" i="3"/>
  <c r="V102" i="3"/>
  <c r="U103" i="3"/>
  <c r="V103" i="3" s="1"/>
  <c r="U104" i="3"/>
  <c r="V104" i="3"/>
  <c r="U105" i="3"/>
  <c r="V105" i="3" s="1"/>
  <c r="U106" i="3"/>
  <c r="V106" i="3"/>
  <c r="U107" i="3"/>
  <c r="V107" i="3" s="1"/>
  <c r="U108" i="3"/>
  <c r="V108" i="3"/>
  <c r="U109" i="3"/>
  <c r="V109" i="3" s="1"/>
  <c r="U110" i="3"/>
  <c r="V110" i="3"/>
  <c r="U111" i="3"/>
  <c r="V111" i="3" s="1"/>
  <c r="U112" i="3"/>
  <c r="V112" i="3"/>
  <c r="U113" i="3"/>
  <c r="V113" i="3" s="1"/>
  <c r="U114" i="3"/>
  <c r="V114" i="3"/>
  <c r="U115" i="3"/>
  <c r="V115" i="3" s="1"/>
  <c r="U116" i="3"/>
  <c r="V116" i="3"/>
  <c r="U117" i="3"/>
  <c r="V117" i="3" s="1"/>
  <c r="U118" i="3"/>
  <c r="V118" i="3"/>
  <c r="U119" i="3"/>
  <c r="V119" i="3" s="1"/>
  <c r="U120" i="3"/>
  <c r="V120" i="3"/>
  <c r="U121" i="3"/>
  <c r="V121" i="3" s="1"/>
  <c r="U122" i="3"/>
  <c r="V122" i="3"/>
  <c r="U123" i="3"/>
  <c r="V123" i="3" s="1"/>
  <c r="U124" i="3"/>
  <c r="V124" i="3"/>
  <c r="U125" i="3"/>
  <c r="V125" i="3" s="1"/>
  <c r="U126" i="3"/>
  <c r="V126" i="3"/>
  <c r="U127" i="3"/>
  <c r="V127" i="3" s="1"/>
  <c r="U128" i="3"/>
  <c r="V128" i="3"/>
  <c r="U129" i="3"/>
  <c r="V129" i="3" s="1"/>
  <c r="U130" i="3"/>
  <c r="V130" i="3"/>
  <c r="U131" i="3"/>
  <c r="V131" i="3" s="1"/>
  <c r="U132" i="3"/>
  <c r="V132" i="3"/>
  <c r="U133" i="3"/>
  <c r="V133" i="3" s="1"/>
  <c r="U134" i="3"/>
  <c r="V134" i="3"/>
  <c r="U135" i="3"/>
  <c r="V135" i="3" s="1"/>
  <c r="U136" i="3"/>
  <c r="V136" i="3"/>
  <c r="U137" i="3"/>
  <c r="V137" i="3" s="1"/>
  <c r="U138" i="3"/>
  <c r="V138" i="3"/>
  <c r="U139" i="3"/>
  <c r="V139" i="3" s="1"/>
  <c r="U140" i="3"/>
  <c r="V140" i="3"/>
  <c r="U141" i="3"/>
  <c r="V141" i="3" s="1"/>
  <c r="U142" i="3"/>
  <c r="V142" i="3"/>
  <c r="U143" i="3"/>
  <c r="V143" i="3" s="1"/>
  <c r="U144" i="3"/>
  <c r="V144" i="3"/>
  <c r="U145" i="3"/>
  <c r="V145" i="3" s="1"/>
  <c r="U146" i="3"/>
  <c r="V146" i="3"/>
  <c r="U147" i="3"/>
  <c r="V147" i="3" s="1"/>
  <c r="U148" i="3"/>
  <c r="V148" i="3"/>
  <c r="U149" i="3"/>
  <c r="V149" i="3" s="1"/>
  <c r="U150" i="3"/>
  <c r="V150" i="3"/>
  <c r="U151" i="3"/>
  <c r="V151" i="3" s="1"/>
  <c r="U152" i="3"/>
  <c r="V152" i="3"/>
  <c r="U153" i="3"/>
  <c r="V153" i="3" s="1"/>
  <c r="U154" i="3"/>
  <c r="V154" i="3"/>
  <c r="U155" i="3"/>
  <c r="V155" i="3" s="1"/>
  <c r="U156" i="3"/>
  <c r="V156" i="3"/>
  <c r="U157" i="3"/>
  <c r="V157" i="3" s="1"/>
  <c r="U158" i="3"/>
  <c r="V158" i="3"/>
  <c r="U159" i="3"/>
  <c r="V159" i="3" s="1"/>
  <c r="U160" i="3"/>
  <c r="V160" i="3"/>
  <c r="U161" i="3"/>
  <c r="V161" i="3" s="1"/>
  <c r="U162" i="3"/>
  <c r="V162" i="3"/>
  <c r="U163" i="3"/>
  <c r="V163" i="3" s="1"/>
  <c r="U164" i="3"/>
  <c r="V164" i="3"/>
  <c r="U165" i="3"/>
  <c r="V165" i="3" s="1"/>
  <c r="U166" i="3"/>
  <c r="V166" i="3"/>
  <c r="U167" i="3"/>
  <c r="V167" i="3" s="1"/>
  <c r="U168" i="3"/>
  <c r="V168" i="3"/>
  <c r="U169" i="3"/>
  <c r="V169" i="3" s="1"/>
  <c r="U170" i="3"/>
  <c r="V170" i="3"/>
  <c r="U171" i="3"/>
  <c r="V171" i="3" s="1"/>
  <c r="U172" i="3"/>
  <c r="V172" i="3"/>
  <c r="U173" i="3"/>
  <c r="V173" i="3" s="1"/>
  <c r="U174" i="3"/>
  <c r="V174" i="3"/>
  <c r="U175" i="3"/>
  <c r="V175" i="3" s="1"/>
  <c r="U176" i="3"/>
  <c r="V176" i="3"/>
  <c r="U177" i="3"/>
  <c r="V177" i="3" s="1"/>
  <c r="U178" i="3"/>
  <c r="V178" i="3"/>
  <c r="U179" i="3"/>
  <c r="V179" i="3" s="1"/>
  <c r="U180" i="3"/>
  <c r="V180" i="3"/>
  <c r="U181" i="3"/>
  <c r="V181" i="3" s="1"/>
  <c r="U182" i="3"/>
  <c r="V182" i="3"/>
  <c r="U183" i="3"/>
  <c r="V183" i="3" s="1"/>
  <c r="U184" i="3"/>
  <c r="V184" i="3"/>
  <c r="U185" i="3"/>
  <c r="V185" i="3" s="1"/>
  <c r="U186" i="3"/>
  <c r="V186" i="3"/>
  <c r="U187" i="3"/>
  <c r="V187" i="3" s="1"/>
  <c r="U188" i="3"/>
  <c r="V188" i="3"/>
  <c r="U189" i="3"/>
  <c r="V189" i="3" s="1"/>
  <c r="U190" i="3"/>
  <c r="V190" i="3"/>
  <c r="U191" i="3"/>
  <c r="V191" i="3" s="1"/>
  <c r="U192" i="3"/>
  <c r="V192" i="3"/>
  <c r="U193" i="3"/>
  <c r="V193" i="3" s="1"/>
  <c r="U194" i="3"/>
  <c r="V194" i="3"/>
  <c r="U195" i="3"/>
  <c r="V195" i="3" s="1"/>
  <c r="U196" i="3"/>
  <c r="V196" i="3"/>
  <c r="U197" i="3"/>
  <c r="V197" i="3" s="1"/>
  <c r="U198" i="3"/>
  <c r="V198" i="3"/>
  <c r="U199" i="3"/>
  <c r="V199" i="3" s="1"/>
  <c r="U200" i="3"/>
  <c r="V200" i="3"/>
  <c r="U201" i="3"/>
  <c r="V201" i="3" s="1"/>
  <c r="U202" i="3"/>
  <c r="V202" i="3"/>
  <c r="U203" i="3"/>
  <c r="V203" i="3" s="1"/>
  <c r="U204" i="3"/>
  <c r="V204" i="3"/>
  <c r="U205" i="3"/>
  <c r="V205" i="3" s="1"/>
  <c r="U206" i="3"/>
  <c r="V206" i="3"/>
  <c r="U207" i="3"/>
  <c r="V207" i="3" s="1"/>
  <c r="U208" i="3"/>
  <c r="V208" i="3"/>
  <c r="J7" i="1"/>
  <c r="U557" i="3"/>
  <c r="V557" i="3" s="1"/>
  <c r="U209" i="3"/>
  <c r="V209" i="3"/>
  <c r="U210" i="3"/>
  <c r="V210" i="3"/>
  <c r="U211" i="3"/>
  <c r="V211" i="3"/>
  <c r="U212" i="3"/>
  <c r="V212" i="3"/>
  <c r="U213" i="3"/>
  <c r="V213" i="3"/>
  <c r="U214" i="3"/>
  <c r="V214" i="3"/>
  <c r="U215" i="3"/>
  <c r="V215" i="3"/>
  <c r="U216" i="3"/>
  <c r="V216" i="3"/>
  <c r="U217" i="3"/>
  <c r="V217" i="3"/>
  <c r="U218" i="3"/>
  <c r="V218" i="3"/>
  <c r="U219" i="3"/>
  <c r="V219" i="3"/>
  <c r="U220" i="3"/>
  <c r="V220" i="3"/>
  <c r="U221" i="3"/>
  <c r="V221" i="3"/>
  <c r="U222" i="3"/>
  <c r="V222" i="3"/>
  <c r="U223" i="3"/>
  <c r="V223" i="3"/>
  <c r="U224" i="3"/>
  <c r="V224" i="3"/>
  <c r="U225" i="3"/>
  <c r="V225" i="3"/>
  <c r="U226" i="3"/>
  <c r="V226" i="3"/>
  <c r="U227" i="3"/>
  <c r="V227" i="3"/>
  <c r="U228" i="3"/>
  <c r="V228" i="3"/>
  <c r="U229" i="3"/>
  <c r="V229" i="3"/>
  <c r="U230" i="3"/>
  <c r="V230" i="3"/>
  <c r="U231" i="3"/>
  <c r="V231" i="3"/>
  <c r="U232" i="3"/>
  <c r="V232" i="3"/>
  <c r="U233" i="3"/>
  <c r="V233" i="3"/>
  <c r="U234" i="3"/>
  <c r="V234" i="3"/>
  <c r="U235" i="3"/>
  <c r="V235" i="3"/>
  <c r="U236" i="3"/>
  <c r="V236" i="3"/>
  <c r="U237" i="3"/>
  <c r="V237" i="3"/>
  <c r="U238" i="3"/>
  <c r="V238" i="3"/>
  <c r="U239" i="3"/>
  <c r="V239" i="3"/>
  <c r="U240" i="3"/>
  <c r="V240" i="3"/>
  <c r="U241" i="3"/>
  <c r="V241" i="3"/>
  <c r="U242" i="3"/>
  <c r="V242" i="3"/>
  <c r="U243" i="3"/>
  <c r="V243" i="3"/>
  <c r="U244" i="3"/>
  <c r="V244" i="3"/>
  <c r="U245" i="3"/>
  <c r="V245" i="3"/>
  <c r="U246" i="3"/>
  <c r="V246" i="3"/>
  <c r="U247" i="3"/>
  <c r="V247" i="3"/>
  <c r="U248" i="3"/>
  <c r="V248" i="3"/>
  <c r="U249" i="3"/>
  <c r="V249" i="3"/>
  <c r="U250" i="3"/>
  <c r="V250" i="3"/>
  <c r="U251" i="3"/>
  <c r="V251" i="3"/>
  <c r="U252" i="3"/>
  <c r="V252" i="3"/>
  <c r="U253" i="3"/>
  <c r="V253" i="3"/>
  <c r="U254" i="3"/>
  <c r="V254" i="3"/>
  <c r="U255" i="3"/>
  <c r="V255" i="3"/>
  <c r="U256" i="3"/>
  <c r="V256" i="3"/>
  <c r="U257" i="3"/>
  <c r="V257" i="3"/>
  <c r="U258" i="3"/>
  <c r="V258" i="3"/>
  <c r="U259" i="3"/>
  <c r="V259" i="3"/>
  <c r="U260" i="3"/>
  <c r="V260" i="3"/>
  <c r="U261" i="3"/>
  <c r="V261" i="3"/>
  <c r="U262" i="3"/>
  <c r="V262" i="3"/>
  <c r="U263" i="3"/>
  <c r="V263" i="3"/>
  <c r="U264" i="3"/>
  <c r="V264" i="3"/>
  <c r="U265" i="3"/>
  <c r="V265" i="3"/>
  <c r="U266" i="3"/>
  <c r="V266" i="3"/>
  <c r="U267" i="3"/>
  <c r="V267" i="3"/>
  <c r="U268" i="3"/>
  <c r="V268" i="3"/>
  <c r="U269" i="3"/>
  <c r="V269" i="3"/>
  <c r="U270" i="3"/>
  <c r="V270" i="3"/>
  <c r="U271" i="3"/>
  <c r="V271" i="3"/>
  <c r="U272" i="3"/>
  <c r="V272" i="3"/>
  <c r="U273" i="3"/>
  <c r="V273" i="3"/>
  <c r="U274" i="3"/>
  <c r="V274" i="3"/>
  <c r="U275" i="3"/>
  <c r="V275" i="3"/>
  <c r="U276" i="3"/>
  <c r="V276" i="3"/>
  <c r="U277" i="3"/>
  <c r="V277" i="3"/>
  <c r="U278" i="3"/>
  <c r="V278" i="3"/>
  <c r="U279" i="3"/>
  <c r="V279" i="3"/>
  <c r="U280" i="3"/>
  <c r="V280" i="3"/>
  <c r="U281" i="3"/>
  <c r="V281" i="3"/>
  <c r="U282" i="3"/>
  <c r="V282" i="3"/>
  <c r="U283" i="3"/>
  <c r="V283" i="3"/>
  <c r="U284" i="3"/>
  <c r="V284" i="3"/>
  <c r="U285" i="3"/>
  <c r="V285" i="3"/>
  <c r="U286" i="3"/>
  <c r="V286" i="3"/>
  <c r="U287" i="3"/>
  <c r="V287" i="3"/>
  <c r="U288" i="3"/>
  <c r="V288" i="3"/>
  <c r="U289" i="3"/>
  <c r="V289" i="3"/>
  <c r="U290" i="3"/>
  <c r="V290" i="3"/>
  <c r="U291" i="3"/>
  <c r="V291" i="3"/>
  <c r="U292" i="3"/>
  <c r="V292" i="3"/>
  <c r="U293" i="3"/>
  <c r="V293" i="3"/>
  <c r="U294" i="3"/>
  <c r="V294" i="3"/>
  <c r="U295" i="3"/>
  <c r="V295" i="3"/>
  <c r="U296" i="3"/>
  <c r="V296" i="3"/>
  <c r="U297" i="3"/>
  <c r="V297" i="3"/>
  <c r="U298" i="3"/>
  <c r="V298" i="3"/>
  <c r="U299" i="3"/>
  <c r="V299" i="3"/>
  <c r="U300" i="3"/>
  <c r="V300" i="3"/>
  <c r="U301" i="3"/>
  <c r="V301" i="3"/>
  <c r="U302" i="3"/>
  <c r="V302" i="3"/>
  <c r="U303" i="3"/>
  <c r="V303" i="3"/>
  <c r="U304" i="3"/>
  <c r="V304" i="3"/>
  <c r="U305" i="3"/>
  <c r="V305" i="3"/>
  <c r="U306" i="3"/>
  <c r="V306" i="3"/>
  <c r="U307" i="3"/>
  <c r="V307" i="3"/>
  <c r="U308" i="3"/>
  <c r="V308" i="3"/>
  <c r="U309" i="3"/>
  <c r="V309" i="3"/>
  <c r="U310" i="3"/>
  <c r="V310" i="3"/>
  <c r="U311" i="3"/>
  <c r="V311" i="3"/>
  <c r="U312" i="3"/>
  <c r="V312" i="3"/>
  <c r="U313" i="3"/>
  <c r="V313" i="3"/>
  <c r="U314" i="3"/>
  <c r="V314" i="3"/>
  <c r="U315" i="3"/>
  <c r="V315" i="3"/>
  <c r="U316" i="3"/>
  <c r="V316" i="3"/>
  <c r="U317" i="3"/>
  <c r="V317" i="3"/>
  <c r="U318" i="3"/>
  <c r="V318" i="3"/>
  <c r="U319" i="3"/>
  <c r="V319" i="3"/>
  <c r="U320" i="3"/>
  <c r="V320" i="3"/>
  <c r="U321" i="3"/>
  <c r="V321" i="3"/>
  <c r="U322" i="3"/>
  <c r="V322" i="3"/>
  <c r="U323" i="3"/>
  <c r="V323" i="3"/>
  <c r="U324" i="3"/>
  <c r="V324" i="3"/>
  <c r="U325" i="3"/>
  <c r="V325" i="3"/>
  <c r="U326" i="3"/>
  <c r="V326" i="3"/>
  <c r="U327" i="3"/>
  <c r="V327" i="3"/>
  <c r="U328" i="3"/>
  <c r="V328" i="3"/>
  <c r="U329" i="3"/>
  <c r="V329" i="3"/>
  <c r="U330" i="3"/>
  <c r="V330" i="3"/>
  <c r="U331" i="3"/>
  <c r="V331" i="3"/>
  <c r="U332" i="3"/>
  <c r="V332" i="3"/>
  <c r="U333" i="3"/>
  <c r="V333" i="3"/>
  <c r="U334" i="3"/>
  <c r="V334" i="3"/>
  <c r="U335" i="3"/>
  <c r="V335" i="3"/>
  <c r="U336" i="3"/>
  <c r="V336" i="3"/>
  <c r="U337" i="3"/>
  <c r="V337" i="3"/>
  <c r="U338" i="3"/>
  <c r="V338" i="3"/>
  <c r="U339" i="3"/>
  <c r="V339" i="3"/>
  <c r="U340" i="3"/>
  <c r="V340" i="3"/>
  <c r="U341" i="3"/>
  <c r="V341" i="3"/>
  <c r="U342" i="3"/>
  <c r="V342" i="3"/>
  <c r="U343" i="3"/>
  <c r="V343" i="3"/>
  <c r="U344" i="3"/>
  <c r="V344" i="3"/>
  <c r="U345" i="3"/>
  <c r="V345" i="3"/>
  <c r="U346" i="3"/>
  <c r="V346" i="3"/>
  <c r="U347" i="3"/>
  <c r="V347" i="3"/>
  <c r="U348" i="3"/>
  <c r="V348" i="3"/>
  <c r="U349" i="3"/>
  <c r="V349" i="3"/>
  <c r="U350" i="3"/>
  <c r="V350" i="3"/>
  <c r="U351" i="3"/>
  <c r="V351" i="3"/>
  <c r="U352" i="3"/>
  <c r="V352" i="3"/>
  <c r="U353" i="3"/>
  <c r="V353" i="3"/>
  <c r="U354" i="3"/>
  <c r="V354" i="3"/>
  <c r="U355" i="3"/>
  <c r="V355" i="3"/>
  <c r="U356" i="3"/>
  <c r="V356" i="3"/>
  <c r="U357" i="3"/>
  <c r="V357" i="3"/>
  <c r="U358" i="3"/>
  <c r="V358" i="3"/>
  <c r="U359" i="3"/>
  <c r="V359" i="3"/>
  <c r="U360" i="3"/>
  <c r="V360" i="3"/>
  <c r="U361" i="3"/>
  <c r="V361" i="3"/>
  <c r="U362" i="3"/>
  <c r="V362" i="3"/>
  <c r="U363" i="3"/>
  <c r="V363" i="3"/>
  <c r="U364" i="3"/>
  <c r="V364" i="3"/>
  <c r="U365" i="3"/>
  <c r="V365" i="3"/>
  <c r="U366" i="3"/>
  <c r="V366" i="3"/>
  <c r="U367" i="3"/>
  <c r="V367" i="3"/>
  <c r="U368" i="3"/>
  <c r="V368" i="3"/>
  <c r="U369" i="3"/>
  <c r="V369" i="3"/>
  <c r="U370" i="3"/>
  <c r="V370" i="3"/>
  <c r="U371" i="3"/>
  <c r="V371" i="3"/>
  <c r="U372" i="3"/>
  <c r="V372" i="3"/>
  <c r="U373" i="3"/>
  <c r="V373" i="3"/>
  <c r="U374" i="3"/>
  <c r="V374" i="3"/>
  <c r="U375" i="3"/>
  <c r="V375" i="3"/>
  <c r="U376" i="3"/>
  <c r="V376" i="3"/>
  <c r="U377" i="3"/>
  <c r="V377" i="3"/>
  <c r="U378" i="3"/>
  <c r="V378" i="3"/>
  <c r="U379" i="3"/>
  <c r="V379" i="3"/>
  <c r="U380" i="3"/>
  <c r="V380" i="3"/>
  <c r="U381" i="3"/>
  <c r="V381" i="3"/>
  <c r="U382" i="3"/>
  <c r="V382" i="3"/>
  <c r="U383" i="3"/>
  <c r="V383" i="3"/>
  <c r="U384" i="3"/>
  <c r="V384" i="3"/>
  <c r="U385" i="3"/>
  <c r="V385" i="3"/>
  <c r="U386" i="3"/>
  <c r="V386" i="3"/>
  <c r="U387" i="3"/>
  <c r="V387" i="3"/>
  <c r="U388" i="3"/>
  <c r="V388" i="3"/>
  <c r="U389" i="3"/>
  <c r="V389" i="3"/>
  <c r="U390" i="3"/>
  <c r="V390" i="3"/>
  <c r="U391" i="3"/>
  <c r="V391" i="3"/>
  <c r="U392" i="3"/>
  <c r="V392" i="3"/>
  <c r="U393" i="3"/>
  <c r="V393" i="3"/>
  <c r="U394" i="3"/>
  <c r="V394" i="3"/>
  <c r="U395" i="3"/>
  <c r="V395" i="3"/>
  <c r="U396" i="3"/>
  <c r="V396" i="3"/>
  <c r="U397" i="3"/>
  <c r="V397" i="3"/>
  <c r="U398" i="3"/>
  <c r="V398" i="3"/>
  <c r="U399" i="3"/>
  <c r="V399" i="3"/>
  <c r="U400" i="3"/>
  <c r="V400" i="3"/>
  <c r="U401" i="3"/>
  <c r="V401" i="3"/>
  <c r="U402" i="3"/>
  <c r="V402" i="3"/>
  <c r="U403" i="3"/>
  <c r="V403" i="3"/>
  <c r="U404" i="3"/>
  <c r="V404" i="3"/>
  <c r="U405" i="3"/>
  <c r="V405" i="3"/>
  <c r="U406" i="3"/>
  <c r="V406" i="3"/>
  <c r="U407" i="3"/>
  <c r="V407" i="3"/>
  <c r="U408" i="3"/>
  <c r="V408" i="3"/>
  <c r="U409" i="3"/>
  <c r="V409" i="3"/>
  <c r="U410" i="3"/>
  <c r="V410" i="3"/>
  <c r="U411" i="3"/>
  <c r="V411" i="3"/>
  <c r="U412" i="3"/>
  <c r="V412" i="3"/>
  <c r="U413" i="3"/>
  <c r="V413" i="3"/>
  <c r="U414" i="3"/>
  <c r="V414" i="3"/>
  <c r="U415" i="3"/>
  <c r="V415" i="3"/>
  <c r="U416" i="3"/>
  <c r="V416" i="3"/>
  <c r="U417" i="3"/>
  <c r="V417" i="3"/>
  <c r="U418" i="3"/>
  <c r="V418" i="3"/>
  <c r="U419" i="3"/>
  <c r="V419" i="3"/>
  <c r="U420" i="3"/>
  <c r="V420" i="3"/>
  <c r="U421" i="3"/>
  <c r="V421" i="3"/>
  <c r="U422" i="3"/>
  <c r="V422" i="3"/>
  <c r="U423" i="3"/>
  <c r="V423" i="3"/>
  <c r="U424" i="3"/>
  <c r="V424" i="3"/>
  <c r="U425" i="3"/>
  <c r="V425" i="3"/>
  <c r="U426" i="3"/>
  <c r="V426" i="3"/>
  <c r="U427" i="3"/>
  <c r="V427" i="3"/>
  <c r="U428" i="3"/>
  <c r="V428" i="3"/>
  <c r="U429" i="3"/>
  <c r="V429" i="3"/>
  <c r="U430" i="3"/>
  <c r="V430" i="3"/>
  <c r="U431" i="3"/>
  <c r="V431" i="3"/>
  <c r="U432" i="3"/>
  <c r="V432" i="3"/>
  <c r="U433" i="3"/>
  <c r="V433" i="3"/>
  <c r="U434" i="3"/>
  <c r="V434" i="3"/>
  <c r="U435" i="3"/>
  <c r="V435" i="3"/>
  <c r="U436" i="3"/>
  <c r="V436" i="3"/>
  <c r="U437" i="3"/>
  <c r="V437" i="3"/>
  <c r="U438" i="3"/>
  <c r="V438" i="3"/>
  <c r="U439" i="3"/>
  <c r="V439" i="3"/>
  <c r="U440" i="3"/>
  <c r="V440" i="3"/>
  <c r="U441" i="3"/>
  <c r="V441" i="3"/>
  <c r="U442" i="3"/>
  <c r="V442" i="3"/>
  <c r="U443" i="3"/>
  <c r="V443" i="3"/>
  <c r="U444" i="3"/>
  <c r="V444" i="3"/>
  <c r="U445" i="3"/>
  <c r="V445" i="3"/>
  <c r="U446" i="3"/>
  <c r="V446" i="3"/>
  <c r="U447" i="3"/>
  <c r="V447" i="3"/>
  <c r="U448" i="3"/>
  <c r="V448" i="3"/>
  <c r="U449" i="3"/>
  <c r="V449" i="3"/>
  <c r="U450" i="3"/>
  <c r="V450" i="3"/>
  <c r="U451" i="3"/>
  <c r="V451" i="3"/>
  <c r="U452" i="3"/>
  <c r="V452" i="3"/>
  <c r="U453" i="3"/>
  <c r="V453" i="3"/>
  <c r="U454" i="3"/>
  <c r="V454" i="3"/>
  <c r="U455" i="3"/>
  <c r="V455" i="3"/>
  <c r="U456" i="3"/>
  <c r="V456" i="3"/>
  <c r="U457" i="3"/>
  <c r="V457" i="3"/>
  <c r="U458" i="3"/>
  <c r="V458" i="3"/>
  <c r="U459" i="3"/>
  <c r="V459" i="3"/>
  <c r="U460" i="3"/>
  <c r="V460" i="3"/>
  <c r="U461" i="3"/>
  <c r="V461" i="3"/>
  <c r="U462" i="3"/>
  <c r="V462" i="3"/>
  <c r="U463" i="3"/>
  <c r="V463" i="3"/>
  <c r="U464" i="3"/>
  <c r="V464" i="3"/>
  <c r="U465" i="3"/>
  <c r="V465" i="3"/>
  <c r="U466" i="3"/>
  <c r="V466" i="3"/>
  <c r="U467" i="3"/>
  <c r="V467" i="3"/>
  <c r="U468" i="3"/>
  <c r="V468" i="3"/>
  <c r="U469" i="3"/>
  <c r="V469" i="3"/>
  <c r="U470" i="3"/>
  <c r="V470" i="3"/>
  <c r="U471" i="3"/>
  <c r="V471" i="3"/>
  <c r="U472" i="3"/>
  <c r="V472" i="3"/>
  <c r="U473" i="3"/>
  <c r="V473" i="3"/>
  <c r="U474" i="3"/>
  <c r="V474" i="3"/>
  <c r="U475" i="3"/>
  <c r="V475" i="3"/>
  <c r="U476" i="3"/>
  <c r="V476" i="3"/>
  <c r="U477" i="3"/>
  <c r="V477" i="3"/>
  <c r="U478" i="3"/>
  <c r="V478" i="3"/>
  <c r="U479" i="3"/>
  <c r="V479" i="3"/>
  <c r="U480" i="3"/>
  <c r="V480" i="3"/>
  <c r="U481" i="3"/>
  <c r="V481" i="3"/>
  <c r="U482" i="3"/>
  <c r="V482" i="3"/>
  <c r="U483" i="3"/>
  <c r="V483" i="3"/>
  <c r="U484" i="3"/>
  <c r="V484" i="3"/>
  <c r="U485" i="3"/>
  <c r="V485" i="3"/>
  <c r="U486" i="3"/>
  <c r="V486" i="3"/>
  <c r="U487" i="3"/>
  <c r="V487" i="3"/>
  <c r="U488" i="3"/>
  <c r="V488" i="3"/>
  <c r="U489" i="3"/>
  <c r="V489" i="3"/>
  <c r="U490" i="3"/>
  <c r="V490" i="3"/>
  <c r="U491" i="3"/>
  <c r="V491" i="3"/>
  <c r="U492" i="3"/>
  <c r="V492" i="3"/>
  <c r="U493" i="3"/>
  <c r="V493" i="3"/>
  <c r="U494" i="3"/>
  <c r="V494" i="3"/>
  <c r="U495" i="3"/>
  <c r="V495" i="3"/>
  <c r="U496" i="3"/>
  <c r="V496" i="3"/>
  <c r="U497" i="3"/>
  <c r="V497" i="3"/>
  <c r="U498" i="3"/>
  <c r="V498" i="3"/>
  <c r="U499" i="3"/>
  <c r="V499" i="3"/>
  <c r="U500" i="3"/>
  <c r="V500" i="3"/>
  <c r="U501" i="3"/>
  <c r="V501" i="3"/>
  <c r="U502" i="3"/>
  <c r="V502" i="3"/>
  <c r="U503" i="3"/>
  <c r="V503" i="3"/>
  <c r="U504" i="3"/>
  <c r="V504" i="3"/>
  <c r="U505" i="3"/>
  <c r="V505" i="3"/>
  <c r="U506" i="3"/>
  <c r="V506" i="3"/>
  <c r="U507" i="3"/>
  <c r="V507" i="3"/>
  <c r="U508" i="3"/>
  <c r="V508" i="3"/>
  <c r="U509" i="3"/>
  <c r="V509" i="3"/>
  <c r="U510" i="3"/>
  <c r="V510" i="3"/>
  <c r="U511" i="3"/>
  <c r="V511" i="3"/>
  <c r="U512" i="3"/>
  <c r="V512" i="3"/>
  <c r="U513" i="3"/>
  <c r="V513" i="3"/>
  <c r="U514" i="3"/>
  <c r="V514" i="3"/>
  <c r="U515" i="3"/>
  <c r="V515" i="3"/>
  <c r="U516" i="3"/>
  <c r="V516" i="3"/>
  <c r="U517" i="3"/>
  <c r="V517" i="3"/>
  <c r="U518" i="3"/>
  <c r="V518" i="3"/>
  <c r="U519" i="3"/>
  <c r="V519" i="3"/>
  <c r="U520" i="3"/>
  <c r="V520" i="3"/>
  <c r="U521" i="3"/>
  <c r="V521" i="3"/>
  <c r="U522" i="3"/>
  <c r="V522" i="3"/>
  <c r="U523" i="3"/>
  <c r="V523" i="3"/>
  <c r="U524" i="3"/>
  <c r="V524" i="3"/>
  <c r="U525" i="3"/>
  <c r="V525" i="3"/>
  <c r="U526" i="3"/>
  <c r="V526" i="3"/>
  <c r="U527" i="3"/>
  <c r="V527" i="3"/>
  <c r="U528" i="3"/>
  <c r="V528" i="3"/>
  <c r="U529" i="3"/>
  <c r="V529" i="3"/>
  <c r="U530" i="3"/>
  <c r="V530" i="3"/>
  <c r="U531" i="3"/>
  <c r="V531" i="3"/>
  <c r="U532" i="3"/>
  <c r="V532" i="3"/>
  <c r="U533" i="3"/>
  <c r="V533" i="3"/>
  <c r="U534" i="3"/>
  <c r="V534" i="3"/>
  <c r="U535" i="3"/>
  <c r="V535" i="3"/>
  <c r="U536" i="3"/>
  <c r="V536" i="3"/>
  <c r="U537" i="3"/>
  <c r="V537" i="3"/>
  <c r="U538" i="3"/>
  <c r="V538" i="3"/>
  <c r="U539" i="3"/>
  <c r="V539" i="3"/>
  <c r="U540" i="3"/>
  <c r="V540" i="3"/>
  <c r="U541" i="3"/>
  <c r="V541" i="3"/>
  <c r="U542" i="3"/>
  <c r="V542" i="3"/>
  <c r="U543" i="3"/>
  <c r="V543" i="3"/>
  <c r="U544" i="3"/>
  <c r="V544" i="3"/>
  <c r="U545" i="3"/>
  <c r="V545" i="3"/>
  <c r="U546" i="3"/>
  <c r="V546" i="3"/>
  <c r="U547" i="3"/>
  <c r="V547" i="3"/>
  <c r="U548" i="3"/>
  <c r="V548" i="3"/>
  <c r="U549" i="3"/>
  <c r="V549" i="3"/>
  <c r="U550" i="3"/>
  <c r="V550" i="3"/>
  <c r="U551" i="3"/>
  <c r="V551" i="3"/>
  <c r="U552" i="3"/>
  <c r="V552" i="3"/>
  <c r="U553" i="3"/>
  <c r="V553" i="3"/>
  <c r="U554" i="3"/>
  <c r="V554" i="3"/>
  <c r="U555" i="3"/>
  <c r="V555" i="3"/>
  <c r="U556" i="3"/>
  <c r="V556" i="3"/>
  <c r="G9" i="1" l="1"/>
  <c r="H9" i="1" s="1"/>
  <c r="J9" i="1" s="1"/>
  <c r="A11" i="1"/>
  <c r="B10" i="1"/>
  <c r="C8" i="1"/>
  <c r="C10" i="1" l="1"/>
  <c r="F10" i="1"/>
  <c r="E10" i="1" s="1"/>
  <c r="D10" i="1"/>
  <c r="A12" i="1"/>
  <c r="B11" i="1"/>
  <c r="G8" i="1"/>
  <c r="H8" i="1" s="1"/>
  <c r="J8" i="1" s="1"/>
  <c r="B12" i="1" l="1"/>
  <c r="A13" i="1"/>
  <c r="G10" i="1"/>
  <c r="H10" i="1" s="1"/>
  <c r="J10" i="1" s="1"/>
  <c r="D11" i="1"/>
  <c r="F11" i="1"/>
  <c r="E11" i="1" s="1"/>
  <c r="C11" i="1"/>
  <c r="G11" i="1" l="1"/>
  <c r="H11" i="1" s="1"/>
  <c r="J11" i="1" s="1"/>
  <c r="B13" i="1"/>
  <c r="A14" i="1"/>
  <c r="D12" i="1"/>
  <c r="F12" i="1"/>
  <c r="E12" i="1" s="1"/>
  <c r="C12" i="1"/>
  <c r="G12" i="1" l="1"/>
  <c r="H12" i="1" s="1"/>
  <c r="J12" i="1" s="1"/>
  <c r="B14" i="1"/>
  <c r="A15" i="1"/>
  <c r="F13" i="1"/>
  <c r="E13" i="1" s="1"/>
  <c r="D13" i="1"/>
  <c r="C13" i="1"/>
  <c r="G13" i="1" l="1"/>
  <c r="H13" i="1" s="1"/>
  <c r="J13" i="1" s="1"/>
  <c r="B15" i="1"/>
  <c r="A16" i="1"/>
  <c r="D14" i="1"/>
  <c r="F14" i="1"/>
  <c r="E14" i="1" s="1"/>
  <c r="C14" i="1"/>
  <c r="G14" i="1" l="1"/>
  <c r="H14" i="1" s="1"/>
  <c r="J14" i="1" s="1"/>
  <c r="B16" i="1"/>
  <c r="A17" i="1"/>
  <c r="D15" i="1"/>
  <c r="F15" i="1"/>
  <c r="E15" i="1" s="1"/>
  <c r="C15" i="1"/>
  <c r="G15" i="1" l="1"/>
  <c r="H15" i="1" s="1"/>
  <c r="J15" i="1" s="1"/>
  <c r="B17" i="1"/>
  <c r="A18" i="1"/>
  <c r="D16" i="1"/>
  <c r="F16" i="1"/>
  <c r="E16" i="1" s="1"/>
  <c r="C16" i="1"/>
  <c r="G16" i="1" l="1"/>
  <c r="H16" i="1" s="1"/>
  <c r="J16" i="1" s="1"/>
  <c r="B18" i="1"/>
  <c r="A19" i="1"/>
  <c r="F17" i="1"/>
  <c r="E17" i="1" s="1"/>
  <c r="D17" i="1"/>
  <c r="C17" i="1"/>
  <c r="B19" i="1" l="1"/>
  <c r="A20" i="1"/>
  <c r="F18" i="1"/>
  <c r="E18" i="1" s="1"/>
  <c r="D18" i="1"/>
  <c r="C18" i="1"/>
  <c r="G17" i="1"/>
  <c r="H17" i="1" s="1"/>
  <c r="J17" i="1" s="1"/>
  <c r="G18" i="1" l="1"/>
  <c r="H18" i="1" s="1"/>
  <c r="J18" i="1" s="1"/>
  <c r="B20" i="1"/>
  <c r="A21" i="1"/>
  <c r="D19" i="1"/>
  <c r="F19" i="1"/>
  <c r="E19" i="1" s="1"/>
  <c r="C19" i="1"/>
  <c r="G19" i="1" l="1"/>
  <c r="H19" i="1" s="1"/>
  <c r="J19" i="1" s="1"/>
  <c r="B21" i="1"/>
  <c r="A22" i="1"/>
  <c r="D20" i="1"/>
  <c r="F20" i="1"/>
  <c r="E20" i="1" s="1"/>
  <c r="C20" i="1"/>
  <c r="G20" i="1" l="1"/>
  <c r="H20" i="1" s="1"/>
  <c r="J20" i="1" s="1"/>
  <c r="B22" i="1"/>
  <c r="A23" i="1"/>
  <c r="F21" i="1"/>
  <c r="E21" i="1" s="1"/>
  <c r="D21" i="1"/>
  <c r="C21" i="1"/>
  <c r="B23" i="1" l="1"/>
  <c r="A24" i="1"/>
  <c r="D22" i="1"/>
  <c r="F22" i="1"/>
  <c r="E22" i="1" s="1"/>
  <c r="C22" i="1"/>
  <c r="G21" i="1"/>
  <c r="H21" i="1" s="1"/>
  <c r="J21" i="1" s="1"/>
  <c r="G22" i="1" l="1"/>
  <c r="H22" i="1" s="1"/>
  <c r="J22" i="1" s="1"/>
  <c r="B24" i="1"/>
  <c r="A25" i="1"/>
  <c r="D23" i="1"/>
  <c r="F23" i="1"/>
  <c r="E23" i="1" s="1"/>
  <c r="C23" i="1"/>
  <c r="G23" i="1" l="1"/>
  <c r="H23" i="1" s="1"/>
  <c r="J23" i="1" s="1"/>
  <c r="B25" i="1"/>
  <c r="A26" i="1"/>
  <c r="D24" i="1"/>
  <c r="F24" i="1"/>
  <c r="E24" i="1" s="1"/>
  <c r="C24" i="1"/>
  <c r="G24" i="1" l="1"/>
  <c r="H24" i="1" s="1"/>
  <c r="J24" i="1" s="1"/>
  <c r="B26" i="1"/>
  <c r="A27" i="1"/>
  <c r="F25" i="1"/>
  <c r="E25" i="1" s="1"/>
  <c r="D25" i="1"/>
  <c r="C25" i="1"/>
  <c r="B27" i="1" l="1"/>
  <c r="A28" i="1"/>
  <c r="F26" i="1"/>
  <c r="E26" i="1" s="1"/>
  <c r="D26" i="1"/>
  <c r="G26" i="1" s="1"/>
  <c r="H26" i="1" s="1"/>
  <c r="J26" i="1" s="1"/>
  <c r="C26" i="1"/>
  <c r="G25" i="1"/>
  <c r="H25" i="1" s="1"/>
  <c r="J25" i="1" s="1"/>
  <c r="B28" i="1" l="1"/>
  <c r="A29" i="1"/>
  <c r="D27" i="1"/>
  <c r="F27" i="1"/>
  <c r="E27" i="1" s="1"/>
  <c r="C27" i="1"/>
  <c r="G27" i="1" l="1"/>
  <c r="H27" i="1" s="1"/>
  <c r="J27" i="1" s="1"/>
  <c r="B29" i="1"/>
  <c r="A30" i="1"/>
  <c r="D28" i="1"/>
  <c r="F28" i="1"/>
  <c r="E28" i="1" s="1"/>
  <c r="C28" i="1"/>
  <c r="G28" i="1" l="1"/>
  <c r="H28" i="1" s="1"/>
  <c r="J28" i="1" s="1"/>
  <c r="B30" i="1"/>
  <c r="A31" i="1"/>
  <c r="F29" i="1"/>
  <c r="E29" i="1" s="1"/>
  <c r="D29" i="1"/>
  <c r="C29" i="1"/>
  <c r="B31" i="1" l="1"/>
  <c r="A32" i="1"/>
  <c r="D30" i="1"/>
  <c r="F30" i="1"/>
  <c r="E30" i="1" s="1"/>
  <c r="C30" i="1"/>
  <c r="G29" i="1"/>
  <c r="H29" i="1" s="1"/>
  <c r="J29" i="1" s="1"/>
  <c r="G30" i="1" l="1"/>
  <c r="H30" i="1" s="1"/>
  <c r="J30" i="1" s="1"/>
  <c r="B32" i="1"/>
  <c r="A33" i="1"/>
  <c r="D31" i="1"/>
  <c r="F31" i="1"/>
  <c r="E31" i="1" s="1"/>
  <c r="C31" i="1"/>
  <c r="G31" i="1" l="1"/>
  <c r="H31" i="1" s="1"/>
  <c r="J31" i="1" s="1"/>
  <c r="B33" i="1"/>
  <c r="A34" i="1"/>
  <c r="A35" i="1" s="1"/>
  <c r="D32" i="1"/>
  <c r="F32" i="1"/>
  <c r="E32" i="1" s="1"/>
  <c r="C32" i="1"/>
  <c r="A36" i="1" l="1"/>
  <c r="B35" i="1"/>
  <c r="G32" i="1"/>
  <c r="H32" i="1" s="1"/>
  <c r="J32" i="1" s="1"/>
  <c r="B34" i="1"/>
  <c r="F33" i="1"/>
  <c r="E33" i="1" s="1"/>
  <c r="D33" i="1"/>
  <c r="C33" i="1"/>
  <c r="D35" i="1" l="1"/>
  <c r="F35" i="1"/>
  <c r="E35" i="1" s="1"/>
  <c r="G35" i="1" s="1"/>
  <c r="H35" i="1" s="1"/>
  <c r="J35" i="1" s="1"/>
  <c r="C35" i="1"/>
  <c r="B36" i="1"/>
  <c r="A37" i="1"/>
  <c r="B44" i="1"/>
  <c r="A45" i="1"/>
  <c r="F34" i="1"/>
  <c r="E34" i="1" s="1"/>
  <c r="D34" i="1"/>
  <c r="C34" i="1"/>
  <c r="G33" i="1"/>
  <c r="H33" i="1" s="1"/>
  <c r="J33" i="1" s="1"/>
  <c r="D36" i="1" l="1"/>
  <c r="C36" i="1"/>
  <c r="F36" i="1"/>
  <c r="E36" i="1" s="1"/>
  <c r="A38" i="1"/>
  <c r="B37" i="1"/>
  <c r="G34" i="1"/>
  <c r="H34" i="1" s="1"/>
  <c r="J34" i="1" s="1"/>
  <c r="B45" i="1"/>
  <c r="A46" i="1"/>
  <c r="D44" i="1"/>
  <c r="F44" i="1"/>
  <c r="E44" i="1" s="1"/>
  <c r="C44" i="1"/>
  <c r="G36" i="1" l="1"/>
  <c r="H36" i="1" s="1"/>
  <c r="J36" i="1" s="1"/>
  <c r="D37" i="1"/>
  <c r="F37" i="1"/>
  <c r="E37" i="1" s="1"/>
  <c r="G37" i="1" s="1"/>
  <c r="H37" i="1" s="1"/>
  <c r="J37" i="1" s="1"/>
  <c r="C37" i="1"/>
  <c r="B38" i="1"/>
  <c r="A39" i="1"/>
  <c r="G44" i="1"/>
  <c r="H44" i="1" s="1"/>
  <c r="J44" i="1" s="1"/>
  <c r="B46" i="1"/>
  <c r="A47" i="1"/>
  <c r="D45" i="1"/>
  <c r="F45" i="1"/>
  <c r="E45" i="1" s="1"/>
  <c r="C45" i="1"/>
  <c r="A40" i="1" l="1"/>
  <c r="B40" i="1" s="1"/>
  <c r="B39" i="1"/>
  <c r="F38" i="1"/>
  <c r="E38" i="1" s="1"/>
  <c r="D38" i="1"/>
  <c r="G38" i="1" s="1"/>
  <c r="H38" i="1" s="1"/>
  <c r="J38" i="1" s="1"/>
  <c r="C38" i="1"/>
  <c r="G45" i="1"/>
  <c r="H45" i="1" s="1"/>
  <c r="J45" i="1" s="1"/>
  <c r="B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F46" i="1"/>
  <c r="E46" i="1" s="1"/>
  <c r="D46" i="1"/>
  <c r="C46" i="1"/>
  <c r="A76" i="1" l="1"/>
  <c r="B75" i="1"/>
  <c r="D39" i="1"/>
  <c r="C39" i="1"/>
  <c r="F39" i="1"/>
  <c r="E39" i="1" s="1"/>
  <c r="C40" i="1"/>
  <c r="F40" i="1"/>
  <c r="E40" i="1" s="1"/>
  <c r="D40" i="1"/>
  <c r="G40" i="1" s="1"/>
  <c r="H40" i="1" s="1"/>
  <c r="J40" i="1" s="1"/>
  <c r="B48" i="1"/>
  <c r="D47" i="1"/>
  <c r="F47" i="1"/>
  <c r="E47" i="1" s="1"/>
  <c r="C47" i="1"/>
  <c r="G46" i="1"/>
  <c r="H46" i="1" s="1"/>
  <c r="J46" i="1" s="1"/>
  <c r="G39" i="1" l="1"/>
  <c r="H39" i="1" s="1"/>
  <c r="J39" i="1" s="1"/>
  <c r="D75" i="1"/>
  <c r="F75" i="1"/>
  <c r="E75" i="1" s="1"/>
  <c r="G75" i="1" s="1"/>
  <c r="H75" i="1" s="1"/>
  <c r="J75" i="1" s="1"/>
  <c r="C75" i="1"/>
  <c r="A77" i="1"/>
  <c r="B76" i="1"/>
  <c r="G47" i="1"/>
  <c r="H47" i="1" s="1"/>
  <c r="J47" i="1" s="1"/>
  <c r="B49" i="1"/>
  <c r="D48" i="1"/>
  <c r="F48" i="1"/>
  <c r="E48" i="1" s="1"/>
  <c r="C48" i="1"/>
  <c r="D76" i="1" l="1"/>
  <c r="C76" i="1"/>
  <c r="F76" i="1"/>
  <c r="E76" i="1" s="1"/>
  <c r="G76" i="1" s="1"/>
  <c r="H76" i="1" s="1"/>
  <c r="J76" i="1" s="1"/>
  <c r="A78" i="1"/>
  <c r="B77" i="1"/>
  <c r="G48" i="1"/>
  <c r="H48" i="1" s="1"/>
  <c r="J48" i="1" s="1"/>
  <c r="B50" i="1"/>
  <c r="D49" i="1"/>
  <c r="F49" i="1"/>
  <c r="E49" i="1" s="1"/>
  <c r="C49" i="1"/>
  <c r="B78" i="1" l="1"/>
  <c r="A79" i="1"/>
  <c r="D77" i="1"/>
  <c r="F77" i="1"/>
  <c r="E77" i="1" s="1"/>
  <c r="G77" i="1" s="1"/>
  <c r="H77" i="1" s="1"/>
  <c r="J77" i="1" s="1"/>
  <c r="C77" i="1"/>
  <c r="G49" i="1"/>
  <c r="H49" i="1" s="1"/>
  <c r="J49" i="1" s="1"/>
  <c r="B51" i="1"/>
  <c r="F50" i="1"/>
  <c r="E50" i="1" s="1"/>
  <c r="D50" i="1"/>
  <c r="C50" i="1"/>
  <c r="D78" i="1" l="1"/>
  <c r="F78" i="1"/>
  <c r="E78" i="1" s="1"/>
  <c r="C78" i="1"/>
  <c r="B79" i="1"/>
  <c r="A80" i="1"/>
  <c r="B52" i="1"/>
  <c r="F51" i="1"/>
  <c r="E51" i="1" s="1"/>
  <c r="D51" i="1"/>
  <c r="C51" i="1"/>
  <c r="G50" i="1"/>
  <c r="H50" i="1" s="1"/>
  <c r="J50" i="1" s="1"/>
  <c r="G78" i="1" l="1"/>
  <c r="H78" i="1" s="1"/>
  <c r="J78" i="1" s="1"/>
  <c r="D79" i="1"/>
  <c r="F79" i="1"/>
  <c r="E79" i="1" s="1"/>
  <c r="C79" i="1"/>
  <c r="A81" i="1"/>
  <c r="B81" i="1" s="1"/>
  <c r="B80" i="1"/>
  <c r="G51" i="1"/>
  <c r="H51" i="1" s="1"/>
  <c r="J51" i="1" s="1"/>
  <c r="B53" i="1"/>
  <c r="D52" i="1"/>
  <c r="F52" i="1"/>
  <c r="E52" i="1" s="1"/>
  <c r="C52" i="1"/>
  <c r="D81" i="1" l="1"/>
  <c r="C81" i="1"/>
  <c r="F81" i="1"/>
  <c r="E81" i="1" s="1"/>
  <c r="D80" i="1"/>
  <c r="F80" i="1"/>
  <c r="E80" i="1" s="1"/>
  <c r="C80" i="1"/>
  <c r="G79" i="1"/>
  <c r="H79" i="1" s="1"/>
  <c r="J79" i="1" s="1"/>
  <c r="G52" i="1"/>
  <c r="H52" i="1" s="1"/>
  <c r="J52" i="1" s="1"/>
  <c r="B54" i="1"/>
  <c r="D53" i="1"/>
  <c r="F53" i="1"/>
  <c r="E53" i="1" s="1"/>
  <c r="C53" i="1"/>
  <c r="G80" i="1" l="1"/>
  <c r="H80" i="1" s="1"/>
  <c r="J80" i="1" s="1"/>
  <c r="G81" i="1"/>
  <c r="H81" i="1" s="1"/>
  <c r="J81" i="1" s="1"/>
  <c r="G53" i="1"/>
  <c r="H53" i="1" s="1"/>
  <c r="J53" i="1" s="1"/>
  <c r="B55" i="1"/>
  <c r="F54" i="1"/>
  <c r="E54" i="1" s="1"/>
  <c r="D54" i="1"/>
  <c r="C54" i="1"/>
  <c r="B56" i="1" l="1"/>
  <c r="D55" i="1"/>
  <c r="F55" i="1"/>
  <c r="E55" i="1" s="1"/>
  <c r="C55" i="1"/>
  <c r="G54" i="1"/>
  <c r="H54" i="1" s="1"/>
  <c r="J54" i="1" s="1"/>
  <c r="G55" i="1" l="1"/>
  <c r="H55" i="1" s="1"/>
  <c r="J55" i="1" s="1"/>
  <c r="B57" i="1"/>
  <c r="D56" i="1"/>
  <c r="F56" i="1"/>
  <c r="E56" i="1" s="1"/>
  <c r="C56" i="1"/>
  <c r="G56" i="1" l="1"/>
  <c r="H56" i="1" s="1"/>
  <c r="J56" i="1" s="1"/>
  <c r="B58" i="1"/>
  <c r="D57" i="1"/>
  <c r="F57" i="1"/>
  <c r="E57" i="1" s="1"/>
  <c r="C57" i="1"/>
  <c r="G57" i="1" l="1"/>
  <c r="H57" i="1" s="1"/>
  <c r="J57" i="1" s="1"/>
  <c r="B59" i="1"/>
  <c r="F58" i="1"/>
  <c r="E58" i="1" s="1"/>
  <c r="D58" i="1"/>
  <c r="C58" i="1"/>
  <c r="B60" i="1" l="1"/>
  <c r="F59" i="1"/>
  <c r="E59" i="1" s="1"/>
  <c r="D59" i="1"/>
  <c r="C59" i="1"/>
  <c r="G58" i="1"/>
  <c r="H58" i="1" s="1"/>
  <c r="J58" i="1" s="1"/>
  <c r="G59" i="1" l="1"/>
  <c r="H59" i="1" s="1"/>
  <c r="J59" i="1" s="1"/>
  <c r="B61" i="1"/>
  <c r="D60" i="1"/>
  <c r="F60" i="1"/>
  <c r="E60" i="1" s="1"/>
  <c r="C60" i="1"/>
  <c r="G60" i="1" l="1"/>
  <c r="H60" i="1" s="1"/>
  <c r="J60" i="1" s="1"/>
  <c r="B62" i="1"/>
  <c r="D61" i="1"/>
  <c r="F61" i="1"/>
  <c r="E61" i="1" s="1"/>
  <c r="C61" i="1"/>
  <c r="G61" i="1" l="1"/>
  <c r="H61" i="1" s="1"/>
  <c r="J61" i="1" s="1"/>
  <c r="B63" i="1"/>
  <c r="F62" i="1"/>
  <c r="E62" i="1" s="1"/>
  <c r="D62" i="1"/>
  <c r="C62" i="1"/>
  <c r="G62" i="1" l="1"/>
  <c r="H62" i="1" s="1"/>
  <c r="J62" i="1" s="1"/>
  <c r="B64" i="1"/>
  <c r="D63" i="1"/>
  <c r="F63" i="1"/>
  <c r="E63" i="1" s="1"/>
  <c r="C63" i="1"/>
  <c r="G63" i="1" l="1"/>
  <c r="H63" i="1" s="1"/>
  <c r="J63" i="1" s="1"/>
  <c r="B65" i="1"/>
  <c r="D64" i="1"/>
  <c r="F64" i="1"/>
  <c r="E64" i="1" s="1"/>
  <c r="C64" i="1"/>
  <c r="G64" i="1" l="1"/>
  <c r="H64" i="1" s="1"/>
  <c r="J64" i="1" s="1"/>
  <c r="B66" i="1"/>
  <c r="D65" i="1"/>
  <c r="F65" i="1"/>
  <c r="E65" i="1" s="1"/>
  <c r="C65" i="1"/>
  <c r="G65" i="1" l="1"/>
  <c r="H65" i="1" s="1"/>
  <c r="J65" i="1" s="1"/>
  <c r="B67" i="1"/>
  <c r="F66" i="1"/>
  <c r="E66" i="1" s="1"/>
  <c r="D66" i="1"/>
  <c r="C66" i="1"/>
  <c r="B68" i="1" l="1"/>
  <c r="F67" i="1"/>
  <c r="E67" i="1" s="1"/>
  <c r="D67" i="1"/>
  <c r="C67" i="1"/>
  <c r="G66" i="1"/>
  <c r="H66" i="1" s="1"/>
  <c r="J66" i="1" s="1"/>
  <c r="G67" i="1" l="1"/>
  <c r="H67" i="1" s="1"/>
  <c r="J67" i="1" s="1"/>
  <c r="B69" i="1"/>
  <c r="D68" i="1"/>
  <c r="F68" i="1"/>
  <c r="E68" i="1" s="1"/>
  <c r="C68" i="1"/>
  <c r="G68" i="1" l="1"/>
  <c r="H68" i="1" s="1"/>
  <c r="J68" i="1" s="1"/>
  <c r="B70" i="1"/>
  <c r="D69" i="1"/>
  <c r="F69" i="1"/>
  <c r="E69" i="1" s="1"/>
  <c r="C69" i="1"/>
  <c r="G69" i="1" l="1"/>
  <c r="H69" i="1" s="1"/>
  <c r="J69" i="1" s="1"/>
  <c r="B71" i="1"/>
  <c r="F70" i="1"/>
  <c r="E70" i="1" s="1"/>
  <c r="D70" i="1"/>
  <c r="C70" i="1"/>
  <c r="B72" i="1" l="1"/>
  <c r="D71" i="1"/>
  <c r="F71" i="1"/>
  <c r="E71" i="1" s="1"/>
  <c r="C71" i="1"/>
  <c r="G70" i="1"/>
  <c r="H70" i="1" s="1"/>
  <c r="J70" i="1" s="1"/>
  <c r="G71" i="1" l="1"/>
  <c r="H71" i="1" s="1"/>
  <c r="J71" i="1" s="1"/>
  <c r="B73" i="1"/>
  <c r="B74" i="1"/>
  <c r="D72" i="1"/>
  <c r="F72" i="1"/>
  <c r="E72" i="1" s="1"/>
  <c r="C72" i="1"/>
  <c r="D74" i="1" l="1"/>
  <c r="F74" i="1"/>
  <c r="E74" i="1" s="1"/>
  <c r="G74" i="1" s="1"/>
  <c r="H74" i="1" s="1"/>
  <c r="J74" i="1" s="1"/>
  <c r="C74" i="1"/>
  <c r="G72" i="1"/>
  <c r="H72" i="1" s="1"/>
  <c r="J72" i="1" s="1"/>
  <c r="D73" i="1"/>
  <c r="F73" i="1"/>
  <c r="E73" i="1" s="1"/>
  <c r="C73" i="1"/>
  <c r="G73" i="1" l="1"/>
  <c r="H73" i="1" s="1"/>
  <c r="J73" i="1" s="1"/>
</calcChain>
</file>

<file path=xl/sharedStrings.xml><?xml version="1.0" encoding="utf-8"?>
<sst xmlns="http://schemas.openxmlformats.org/spreadsheetml/2006/main" count="3250" uniqueCount="493">
  <si>
    <t>Trailer #</t>
  </si>
  <si>
    <t>Origin</t>
  </si>
  <si>
    <t>Volume</t>
  </si>
  <si>
    <t>Bags</t>
  </si>
  <si>
    <t>Smalls</t>
  </si>
  <si>
    <t>Plan Start</t>
  </si>
  <si>
    <t>Plan Finish</t>
  </si>
  <si>
    <t>Door</t>
  </si>
  <si>
    <t>Clear Call</t>
  </si>
  <si>
    <t>Start</t>
  </si>
  <si>
    <t>Finish</t>
  </si>
  <si>
    <t>Load Q</t>
  </si>
  <si>
    <t>SPA Audit</t>
  </si>
  <si>
    <t>Y</t>
  </si>
  <si>
    <t>N</t>
  </si>
  <si>
    <t>Type</t>
  </si>
  <si>
    <t>%</t>
  </si>
  <si>
    <t>Date</t>
  </si>
  <si>
    <t>Ctry</t>
  </si>
  <si>
    <t>SLIC</t>
  </si>
  <si>
    <t>Building</t>
  </si>
  <si>
    <t>Number</t>
  </si>
  <si>
    <t>SVC</t>
  </si>
  <si>
    <t>US</t>
  </si>
  <si>
    <t>S</t>
  </si>
  <si>
    <t>P</t>
  </si>
  <si>
    <t>GSSID</t>
  </si>
  <si>
    <t>GRADE LANE HUB</t>
  </si>
  <si>
    <t>CONTAINER</t>
  </si>
  <si>
    <t>GSSD</t>
  </si>
  <si>
    <t>ROCKFORD AIR HUB</t>
  </si>
  <si>
    <t>BOISE</t>
  </si>
  <si>
    <t>D</t>
  </si>
  <si>
    <t>TRAILER</t>
  </si>
  <si>
    <t>GRD</t>
  </si>
  <si>
    <t>WESTERN REGIONAL INTL AIR</t>
  </si>
  <si>
    <t>T</t>
  </si>
  <si>
    <t>IN-BUILDING LOC</t>
  </si>
  <si>
    <t>SALT LAKE CITY</t>
  </si>
  <si>
    <t>LATHROP HUB</t>
  </si>
  <si>
    <t>CACH</t>
  </si>
  <si>
    <t>GSS</t>
  </si>
  <si>
    <t>2DA</t>
  </si>
  <si>
    <t>Create Date</t>
  </si>
  <si>
    <t>OS</t>
  </si>
  <si>
    <t>First &amp; Last Scan</t>
  </si>
  <si>
    <t>DS</t>
  </si>
  <si>
    <t>Pcs</t>
  </si>
  <si>
    <t>Info Sys</t>
  </si>
  <si>
    <t>Handles</t>
  </si>
  <si>
    <t>Pln Hrs</t>
  </si>
  <si>
    <t>Plan</t>
  </si>
  <si>
    <t>Volume Mix</t>
  </si>
  <si>
    <t>Sample</t>
  </si>
  <si>
    <t>Pln Unloader PPH</t>
  </si>
  <si>
    <t>Pcs / Bag</t>
  </si>
  <si>
    <t>Supervisor Name</t>
  </si>
  <si>
    <t>1.  Go to Enterprise Scanning (Click this Link)</t>
  </si>
  <si>
    <t>2.  Login to get to this screen:</t>
  </si>
  <si>
    <t>3.  Find your operation and click on it</t>
  </si>
  <si>
    <t>4.  Hover over Site Reports. Click on ULD Forecast toward the bottom</t>
  </si>
  <si>
    <t>5.  Select your sort and change the view to detail then hit Go</t>
  </si>
  <si>
    <t>Count</t>
  </si>
  <si>
    <t xml:space="preserve">6.  This gives a list of all ULD's forecasted for your operation.  </t>
  </si>
  <si>
    <t>7.  Press the green X button to export the data to Excel</t>
  </si>
  <si>
    <t>8.  Copy everything from A3 dowon to the bottom</t>
  </si>
  <si>
    <t>9.  Paste this into cell A2 of the ULD Forecast Paste tab found at the bottom of this sheet.</t>
  </si>
  <si>
    <t>2/27/18</t>
  </si>
  <si>
    <t>6119</t>
  </si>
  <si>
    <t>611CS20</t>
  </si>
  <si>
    <t>0005</t>
  </si>
  <si>
    <t>FREDR1896C</t>
  </si>
  <si>
    <t>AAD18999UPS</t>
  </si>
  <si>
    <t>3DS</t>
  </si>
  <si>
    <t>0%</t>
  </si>
  <si>
    <t>2/27/18 12:16 PM 2/27/18 12:56 PM</t>
  </si>
  <si>
    <t>JONES8481N</t>
  </si>
  <si>
    <t>2/27/18 11:45 AM 2/27/18 12:13 PM</t>
  </si>
  <si>
    <t>8379</t>
  </si>
  <si>
    <t>WHITEBT</t>
  </si>
  <si>
    <t>0044</t>
  </si>
  <si>
    <t>HAMMO3005A</t>
  </si>
  <si>
    <t>UPST365446</t>
  </si>
  <si>
    <t>2/27/18 11:00 AM 2/27/18 11:45 AM</t>
  </si>
  <si>
    <t>TELLE8670A</t>
  </si>
  <si>
    <t>2/27/18 11:35 AM 2/27/18 11:56 AM</t>
  </si>
  <si>
    <t>0042</t>
  </si>
  <si>
    <t>BRACK1709J</t>
  </si>
  <si>
    <t>UPST369484</t>
  </si>
  <si>
    <t>2/27/18 10:39 AM 2/27/18 11:55 AM</t>
  </si>
  <si>
    <t>HOLLO9416J</t>
  </si>
  <si>
    <t>2/27/18 11:00 AM 2/27/18 11:16 AM</t>
  </si>
  <si>
    <t>9159</t>
  </si>
  <si>
    <t>PD00006</t>
  </si>
  <si>
    <t>0522</t>
  </si>
  <si>
    <t>BURLE7312L</t>
  </si>
  <si>
    <t>M</t>
  </si>
  <si>
    <t>AAY41161UPS</t>
  </si>
  <si>
    <t>2/27/18 10:04 AM 2/27/18 10:23 AM</t>
  </si>
  <si>
    <t>NOVEL0686E</t>
  </si>
  <si>
    <t>2/27/18 9:03 AM 2/27/18 9:49 AM</t>
  </si>
  <si>
    <t>PD00000522</t>
  </si>
  <si>
    <t>2/27/18 8:28 AM 2/27/18 10:19 AM</t>
  </si>
  <si>
    <t>PD00004</t>
  </si>
  <si>
    <t>0619</t>
  </si>
  <si>
    <t>PD00000619</t>
  </si>
  <si>
    <t>AAY49275UPS</t>
  </si>
  <si>
    <t>100%</t>
  </si>
  <si>
    <t>2/27/18 2:29 AM 2/27/18 5:49 AM</t>
  </si>
  <si>
    <t>STEDR3564R</t>
  </si>
  <si>
    <t>2/27/18 2:32 AM 2/27/18 2:40 AM</t>
  </si>
  <si>
    <t>VASQU2915A</t>
  </si>
  <si>
    <t>80%</t>
  </si>
  <si>
    <t>2/27/18 7:28 AM 2/27/18 7:28 AM</t>
  </si>
  <si>
    <t>ZOESH7794T</t>
  </si>
  <si>
    <t>2/27/18 3:02 AM 2/27/18 6:25 AM</t>
  </si>
  <si>
    <t>2/26/18</t>
  </si>
  <si>
    <t>4009</t>
  </si>
  <si>
    <t>Unknown</t>
  </si>
  <si>
    <t>Unk.</t>
  </si>
  <si>
    <t>GIBSO5539T</t>
  </si>
  <si>
    <t>AAD8299UPS</t>
  </si>
  <si>
    <t>2/26/18 11:34 AM 2/26/18 1:04 PM</t>
  </si>
  <si>
    <t>UNKNOWN</t>
  </si>
  <si>
    <t>6059</t>
  </si>
  <si>
    <t>0078725</t>
  </si>
  <si>
    <t>UPST603794</t>
  </si>
  <si>
    <t>2/26/18 6:52 AM 2/26/18 7:43 AM</t>
  </si>
  <si>
    <t>0882539</t>
  </si>
  <si>
    <t>2/26/18 8:00 AM 2/26/18 8:00 AM</t>
  </si>
  <si>
    <t>1088326</t>
  </si>
  <si>
    <t>2/26/18 7:08 AM 2/26/18 7:08 AM</t>
  </si>
  <si>
    <t>1248517</t>
  </si>
  <si>
    <t>2/26/18 6:49 AM 2/26/18 6:49 AM</t>
  </si>
  <si>
    <t>1464454</t>
  </si>
  <si>
    <t>2/26/18 6:19 AM 2/26/18 7:12 AM</t>
  </si>
  <si>
    <t>1480671</t>
  </si>
  <si>
    <t>2/26/18 6:32 AM 2/26/18 7:22 AM</t>
  </si>
  <si>
    <t>1549114</t>
  </si>
  <si>
    <t>2/26/18 6:48 AM 2/26/18 7:41 AM</t>
  </si>
  <si>
    <t>3705515</t>
  </si>
  <si>
    <t>2/26/18 6:51 AM 2/26/18 7:25 AM</t>
  </si>
  <si>
    <t>3810800</t>
  </si>
  <si>
    <t>2/26/18 8:08 AM 2/26/18 8:08 AM</t>
  </si>
  <si>
    <t>4306136</t>
  </si>
  <si>
    <t>2/26/18 7:18 AM 2/26/18 7:18 AM</t>
  </si>
  <si>
    <t>4476134</t>
  </si>
  <si>
    <t>2/26/18 7:25 AM 2/26/18 7:42 AM</t>
  </si>
  <si>
    <t>4561853</t>
  </si>
  <si>
    <t>2/26/18 7:43 AM 2/26/18 7:43 AM</t>
  </si>
  <si>
    <t>4756895</t>
  </si>
  <si>
    <t>2/26/18 6:42 AM 2/26/18 6:42 AM</t>
  </si>
  <si>
    <t>5121604</t>
  </si>
  <si>
    <t>2/26/18 6:38 AM 2/26/18 6:38 AM</t>
  </si>
  <si>
    <t>5128747</t>
  </si>
  <si>
    <t>2/26/18 6:12 AM 2/26/18 6:12 AM</t>
  </si>
  <si>
    <t>5132602</t>
  </si>
  <si>
    <t>2/26/18 7:50 AM 2/26/18 7:50 AM</t>
  </si>
  <si>
    <t>5217573</t>
  </si>
  <si>
    <t>2/26/18 8:17 AM 2/26/18 8:20 AM</t>
  </si>
  <si>
    <t>5475769</t>
  </si>
  <si>
    <t>2/26/18 7:27 AM 2/26/18 7:27 AM</t>
  </si>
  <si>
    <t>5482838</t>
  </si>
  <si>
    <t>2/26/18 7:51 AM 2/26/18 8:01 AM</t>
  </si>
  <si>
    <t>BEDFO7912I</t>
  </si>
  <si>
    <t>2/26/18 8:20 AM 2/26/18 8:52 AM</t>
  </si>
  <si>
    <t>S6D1XXX</t>
  </si>
  <si>
    <t>1040</t>
  </si>
  <si>
    <t>S6D11040</t>
  </si>
  <si>
    <t>2/26/18 5:34 AM 2/26/18 8:34 AM</t>
  </si>
  <si>
    <t>1073997</t>
  </si>
  <si>
    <t>UPST603879</t>
  </si>
  <si>
    <t>11%</t>
  </si>
  <si>
    <t>2/26/18 8:31 AM 2/26/18 8:32 AM</t>
  </si>
  <si>
    <t>1228900</t>
  </si>
  <si>
    <t>2/26/18 8:34 AM 2/26/18 8:34 AM</t>
  </si>
  <si>
    <t>3401809</t>
  </si>
  <si>
    <t>2/26/18 8:32 AM 2/26/18 8:32 AM</t>
  </si>
  <si>
    <t>4256048</t>
  </si>
  <si>
    <t>2/26/18 8:27 AM 2/26/18 8:27 AM</t>
  </si>
  <si>
    <t>2/26/18 9:07 AM 2/26/18 9:07 AM</t>
  </si>
  <si>
    <t>4621861</t>
  </si>
  <si>
    <t>2/26/18 8:32 AM 2/26/18 8:58 AM</t>
  </si>
  <si>
    <t>4746918</t>
  </si>
  <si>
    <t>2/26/18 8:42 AM 2/26/18 8:42 AM</t>
  </si>
  <si>
    <t>4979510</t>
  </si>
  <si>
    <t>2/26/18 9:19 AM 2/26/18 9:19 AM</t>
  </si>
  <si>
    <t>2/26/18 8:38 AM 2/26/18 8:39 AM</t>
  </si>
  <si>
    <t>5170120</t>
  </si>
  <si>
    <t>2/26/18 9:06 AM 2/26/18 9:06 AM</t>
  </si>
  <si>
    <t>5187470</t>
  </si>
  <si>
    <t>2/26/18 8:35 AM 2/26/18 8:35 AM</t>
  </si>
  <si>
    <t>2/26/18 8:31 AM 2/26/18 8:36 AM</t>
  </si>
  <si>
    <t>5485003</t>
  </si>
  <si>
    <t>BRING4388G</t>
  </si>
  <si>
    <t>2/26/18 9:12 AM 2/26/18 9:31 AM</t>
  </si>
  <si>
    <t>QUIRO3883D</t>
  </si>
  <si>
    <t>2/26/18 8:55 AM 2/26/18 8:59 AM</t>
  </si>
  <si>
    <t>S5D2XXX</t>
  </si>
  <si>
    <t>1068</t>
  </si>
  <si>
    <t>S5D21068</t>
  </si>
  <si>
    <t>2/26/18 8:20 AM 2/26/18 9:56 AM</t>
  </si>
  <si>
    <t>TELIZ0326R</t>
  </si>
  <si>
    <t>2/26/18 8:49 AM 2/26/18 10:13 AM</t>
  </si>
  <si>
    <t>8419</t>
  </si>
  <si>
    <t>BLUE000</t>
  </si>
  <si>
    <t>0163</t>
  </si>
  <si>
    <t>DEGRE1191L</t>
  </si>
  <si>
    <t>UPST367959</t>
  </si>
  <si>
    <t>2/26/18 10:29 PM 2/26/18 11:13 PM</t>
  </si>
  <si>
    <t>FLORE7938E</t>
  </si>
  <si>
    <t>2/26/18 11:30 PM 2/26/18 11:31 PM</t>
  </si>
  <si>
    <t>INBUILDING</t>
  </si>
  <si>
    <t>9999</t>
  </si>
  <si>
    <t>NAVAR0707R</t>
  </si>
  <si>
    <t>REMOVES</t>
  </si>
  <si>
    <t>2/26/18 6:07 PM 2/26/18 6:07 PM</t>
  </si>
  <si>
    <t>ARROY2932J</t>
  </si>
  <si>
    <t>2/26/18 6:29 PM 2/26/18 6:34 PM</t>
  </si>
  <si>
    <t>GULL34402J</t>
  </si>
  <si>
    <t>2/26/18 5:54 PM 2/26/18 10:14 PM</t>
  </si>
  <si>
    <t>9539</t>
  </si>
  <si>
    <t>SOTO35577R</t>
  </si>
  <si>
    <t>2/27/18 2:55 AM 2/27/18 2:55 AM</t>
  </si>
  <si>
    <t>0178</t>
  </si>
  <si>
    <t>0025761</t>
  </si>
  <si>
    <t>UPST348382</t>
  </si>
  <si>
    <t>2/27/18 12:11 AM 2/27/18 4:06 AM</t>
  </si>
  <si>
    <t>0026524</t>
  </si>
  <si>
    <t>2/27/18 12:20 AM 2/27/18 3:22 AM</t>
  </si>
  <si>
    <t>4816304</t>
  </si>
  <si>
    <t>2/26/18 11:56 PM 2/27/18 3:33 AM</t>
  </si>
  <si>
    <t>4822207</t>
  </si>
  <si>
    <t>2/27/18 12:19 AM 2/27/18 2:15 AM</t>
  </si>
  <si>
    <t>5375488</t>
  </si>
  <si>
    <t>2/27/18 1:30 AM 2/27/18 1:30 AM</t>
  </si>
  <si>
    <t>GUZMA3901P</t>
  </si>
  <si>
    <t>2/27/18 12:33 AM 2/27/18 4:14 AM</t>
  </si>
  <si>
    <t>PD00000178</t>
  </si>
  <si>
    <t>2/26/18 11:46 PM 2/27/18 4:31 AM</t>
  </si>
  <si>
    <t>2/23/18</t>
  </si>
  <si>
    <t>5519</t>
  </si>
  <si>
    <t>SAINT PAUL</t>
  </si>
  <si>
    <t>RETTE1128B</t>
  </si>
  <si>
    <t>2/24/18 3:08 AM 2/24/18 3:08 AM</t>
  </si>
  <si>
    <t>PD00010</t>
  </si>
  <si>
    <t>0211</t>
  </si>
  <si>
    <t>ADAMS1121T</t>
  </si>
  <si>
    <t>UPST606086</t>
  </si>
  <si>
    <t>2/23/18 11:57 PM 2/24/18 3:12 AM</t>
  </si>
  <si>
    <t>GSSI</t>
  </si>
  <si>
    <t>EASTM9643M</t>
  </si>
  <si>
    <t>2/23/18 11:46 PM 2/24/18 3:37 AM</t>
  </si>
  <si>
    <t>ELDRI1140J</t>
  </si>
  <si>
    <t>2/23/18 10:37 PM 2/23/18 11:38 PM</t>
  </si>
  <si>
    <t>HIRSC2304A</t>
  </si>
  <si>
    <t>2/24/18 2:40 AM 2/24/18 2:47 AM</t>
  </si>
  <si>
    <t>LARKI0393D</t>
  </si>
  <si>
    <t>2/24/18 1:04 AM 2/24/18 2:23 AM</t>
  </si>
  <si>
    <t>AUGE05628A</t>
  </si>
  <si>
    <t>2/23/18 8:40 PM 2/23/18 9:26 PM</t>
  </si>
  <si>
    <t>CARAD6449C</t>
  </si>
  <si>
    <t>2/23/18 6:43 PM 2/23/18 8:55 PM</t>
  </si>
  <si>
    <t>WECKW9978P</t>
  </si>
  <si>
    <t>2/23/18 6:28 PM 2/23/18 7:03 PM</t>
  </si>
  <si>
    <t>WILLI2117A</t>
  </si>
  <si>
    <t>2/23/18 9:55 PM 2/23/18 9:58 PM</t>
  </si>
  <si>
    <t>0093476</t>
  </si>
  <si>
    <t>UPST603124</t>
  </si>
  <si>
    <t>2/23/18 1:11 PM 2/23/18 1:11 PM</t>
  </si>
  <si>
    <t>0097112</t>
  </si>
  <si>
    <t>2/23/18 12:02 PM 2/23/18 12:02 PM</t>
  </si>
  <si>
    <t>1404997</t>
  </si>
  <si>
    <t>2/23/18 12:08 PM 2/23/18 12:09 PM</t>
  </si>
  <si>
    <t>1501010</t>
  </si>
  <si>
    <t>2/23/18 12:55 PM 2/23/18 12:55 PM</t>
  </si>
  <si>
    <t>4320517</t>
  </si>
  <si>
    <t>2/23/18 2:12 PM 2/23/18 2:12 PM</t>
  </si>
  <si>
    <t>4368350</t>
  </si>
  <si>
    <t>2/23/18 12:50 PM 2/23/18 12:50 PM</t>
  </si>
  <si>
    <t>5147097</t>
  </si>
  <si>
    <t>2/23/18 1:49 PM 2/23/18 1:49 PM</t>
  </si>
  <si>
    <t>5313627</t>
  </si>
  <si>
    <t>2/23/18 11:59 AM 2/23/18 11:59 AM</t>
  </si>
  <si>
    <t>S5D1XXX</t>
  </si>
  <si>
    <t>1014</t>
  </si>
  <si>
    <t>S5D11008</t>
  </si>
  <si>
    <t>2/23/18 10:43 AM 2/23/18 3:08 PM</t>
  </si>
  <si>
    <t>0094793</t>
  </si>
  <si>
    <t>UPST600964</t>
  </si>
  <si>
    <t>2/24/18 2:02 AM 2/24/18 2:02 AM</t>
  </si>
  <si>
    <t>0849411</t>
  </si>
  <si>
    <t>2/24/18 2:10 AM 2/24/18 2:10 AM</t>
  </si>
  <si>
    <t>1406835</t>
  </si>
  <si>
    <t>2/24/18 2:56 AM 2/24/18 2:56 AM</t>
  </si>
  <si>
    <t>1462732</t>
  </si>
  <si>
    <t>2/24/18 1:47 AM 2/24/18 1:47 AM</t>
  </si>
  <si>
    <t>1574323</t>
  </si>
  <si>
    <t>2/24/18 2:06 AM 2/24/18 2:06 AM</t>
  </si>
  <si>
    <t>1897288</t>
  </si>
  <si>
    <t>2/24/18 2:10 AM 2/24/18 2:34 AM</t>
  </si>
  <si>
    <t>3173409</t>
  </si>
  <si>
    <t>2/24/18 2:33 AM 2/24/18 2:33 AM</t>
  </si>
  <si>
    <t>3198761</t>
  </si>
  <si>
    <t>2/24/18 1:56 AM 2/24/18 2:13 AM</t>
  </si>
  <si>
    <t>3225214</t>
  </si>
  <si>
    <t>2/24/18 1:27 AM 2/24/18 1:32 AM</t>
  </si>
  <si>
    <t>3239324</t>
  </si>
  <si>
    <t>2/24/18 2:40 AM 2/24/18 2:46 AM</t>
  </si>
  <si>
    <t>3288865</t>
  </si>
  <si>
    <t>2/24/18 12:42 AM 2/24/18 12:42 AM</t>
  </si>
  <si>
    <t>4054724</t>
  </si>
  <si>
    <t>2/24/18 12:49 AM 2/24/18 12:49 AM</t>
  </si>
  <si>
    <t>4448767</t>
  </si>
  <si>
    <t>2/24/18 2:04 AM 2/24/18 2:04 AM</t>
  </si>
  <si>
    <t>4521397</t>
  </si>
  <si>
    <t>4713640</t>
  </si>
  <si>
    <t>2/24/18 2:34 AM 2/24/18 2:34 AM</t>
  </si>
  <si>
    <t>4765318</t>
  </si>
  <si>
    <t>2/24/18 1:12 AM 2/24/18 2:19 AM</t>
  </si>
  <si>
    <t>4825077</t>
  </si>
  <si>
    <t>2/24/18 1:20 AM 2/24/18 1:20 AM</t>
  </si>
  <si>
    <t>4855306</t>
  </si>
  <si>
    <t>2/24/18 1:36 AM 2/24/18 1:36 AM</t>
  </si>
  <si>
    <t>4917786</t>
  </si>
  <si>
    <t>2/24/18 2:07 AM 2/24/18 2:40 AM</t>
  </si>
  <si>
    <t>5073005</t>
  </si>
  <si>
    <t>2/24/18 1:08 AM 2/24/18 1:08 AM</t>
  </si>
  <si>
    <t>5148155</t>
  </si>
  <si>
    <t>2/24/18 1:46 AM 2/24/18 1:46 AM</t>
  </si>
  <si>
    <t>5218065</t>
  </si>
  <si>
    <t>2/24/18 2:40 AM 2/24/18 2:40 AM</t>
  </si>
  <si>
    <t>5302601</t>
  </si>
  <si>
    <t>2/24/18 12:57 AM 2/24/18 12:57 AM</t>
  </si>
  <si>
    <t>MERRI3317P</t>
  </si>
  <si>
    <t>2/24/18 5:22 AM 2/24/18 5:24 AM</t>
  </si>
  <si>
    <t>MULQU6215M</t>
  </si>
  <si>
    <t>2/24/18 2:53 AM 2/24/18 3:02 AM</t>
  </si>
  <si>
    <t>S6D2XXX</t>
  </si>
  <si>
    <t>1046</t>
  </si>
  <si>
    <t>S6D21046</t>
  </si>
  <si>
    <t>2/23/18 11:45 PM 2/24/18 4:16 AM</t>
  </si>
  <si>
    <t>UPST602146</t>
  </si>
  <si>
    <t>2/24/18 12:23 AM 2/24/18 12:23 AM</t>
  </si>
  <si>
    <t>1018592</t>
  </si>
  <si>
    <t>2/24/18 2:19 AM 2/24/18 2:19 AM</t>
  </si>
  <si>
    <t>1335150</t>
  </si>
  <si>
    <t>2/24/18 2:30 AM 2/24/18 2:30 AM</t>
  </si>
  <si>
    <t>1547234</t>
  </si>
  <si>
    <t>2/24/18 12:37 AM 2/24/18 12:38 AM</t>
  </si>
  <si>
    <t>2/24/18 2:13 AM 2/24/18 2:13 AM</t>
  </si>
  <si>
    <t>2/24/18 1:48 AM 2/24/18 2:05 AM</t>
  </si>
  <si>
    <t>2/23/18 11:44 PM 2/23/18 11:44 PM</t>
  </si>
  <si>
    <t>4233538</t>
  </si>
  <si>
    <t>2/24/18 1:58 AM 2/24/18 2:01 AM</t>
  </si>
  <si>
    <t>4477843</t>
  </si>
  <si>
    <t>2/24/18 12:36 AM 2/24/18 12:45 AM</t>
  </si>
  <si>
    <t>4720997</t>
  </si>
  <si>
    <t>2/24/18 2:18 AM 2/24/18 2:18 AM</t>
  </si>
  <si>
    <t>2/23/18 11:17 PM 2/23/18 11:17 PM</t>
  </si>
  <si>
    <t>5093027</t>
  </si>
  <si>
    <t>2/23/18 11:33 PM 2/24/18 12:32 AM</t>
  </si>
  <si>
    <t>5148142</t>
  </si>
  <si>
    <t>2/24/18 1:01 AM 2/24/18 1:01 AM</t>
  </si>
  <si>
    <t>5322542</t>
  </si>
  <si>
    <t>2/23/18 10:56 PM 2/23/18 10:56 PM</t>
  </si>
  <si>
    <t>5478995</t>
  </si>
  <si>
    <t>GANDY4477T</t>
  </si>
  <si>
    <t>2/24/18 4:44 AM 2/24/18 4:44 AM</t>
  </si>
  <si>
    <t>1005</t>
  </si>
  <si>
    <t>S5D11005</t>
  </si>
  <si>
    <t>2/23/18 10:51 PM 2/24/18 3:51 AM</t>
  </si>
  <si>
    <t>2/23/18 10:36 PM 2/23/18 10:36 PM</t>
  </si>
  <si>
    <t>WATT78973B</t>
  </si>
  <si>
    <t>2/24/18 3:00 AM 2/24/18 3:09 AM</t>
  </si>
  <si>
    <t>1517484</t>
  </si>
  <si>
    <t>2/23/18 7:54 PM 2/23/18 7:59 PM</t>
  </si>
  <si>
    <t>1711177</t>
  </si>
  <si>
    <t>2/23/18 7:11 PM 2/23/18 7:11 PM</t>
  </si>
  <si>
    <t>3764728</t>
  </si>
  <si>
    <t>2/23/18 8:24 PM 2/23/18 8:24 PM</t>
  </si>
  <si>
    <t>4433817</t>
  </si>
  <si>
    <t>2/23/18 8:22 PM 2/23/18 8:22 PM</t>
  </si>
  <si>
    <t>5173211</t>
  </si>
  <si>
    <t>2/23/18 8:34 PM 2/23/18 8:34 PM</t>
  </si>
  <si>
    <t>5199265</t>
  </si>
  <si>
    <t>2/23/18 7:34 PM 2/23/18 7:34 PM</t>
  </si>
  <si>
    <t>5249446</t>
  </si>
  <si>
    <t>2/23/18 8:26 PM 2/23/18 8:36 PM</t>
  </si>
  <si>
    <t>5446247</t>
  </si>
  <si>
    <t>2/23/18 7:09 PM 2/23/18 7:09 PM</t>
  </si>
  <si>
    <t>2/23/18 6:36 PM 2/23/18 9:25 PM</t>
  </si>
  <si>
    <t>4507704</t>
  </si>
  <si>
    <t>2/23/18 6:29 PM 2/23/18 6:29 PM</t>
  </si>
  <si>
    <t>4578865</t>
  </si>
  <si>
    <t>2/23/18 5:50 PM 2/23/18 5:50 PM</t>
  </si>
  <si>
    <t>2/23/18 5:23 PM 2/23/18 7:06 PM</t>
  </si>
  <si>
    <t>2/22/18</t>
  </si>
  <si>
    <t>3229</t>
  </si>
  <si>
    <t>JACKSONVILLE</t>
  </si>
  <si>
    <t>PD00018</t>
  </si>
  <si>
    <t>0272</t>
  </si>
  <si>
    <t>FERRE5689P</t>
  </si>
  <si>
    <t>UPST606198</t>
  </si>
  <si>
    <t>2/22/18 8:13 AM 2/22/18 9:08 AM</t>
  </si>
  <si>
    <t>NAZWO2899C</t>
  </si>
  <si>
    <t>2/22/18 5:20 AM 2/22/18 8:44 AM</t>
  </si>
  <si>
    <t>TRIM79410C</t>
  </si>
  <si>
    <t>2/22/18 8:54 AM 2/22/18 9:21 AM</t>
  </si>
  <si>
    <t>1806465</t>
  </si>
  <si>
    <t>UPST600646</t>
  </si>
  <si>
    <t>2/22/18 11:52 PM 2/22/18 11:59 PM</t>
  </si>
  <si>
    <t>2/22/18 11:11 PM 2/22/18 11:25 PM</t>
  </si>
  <si>
    <t>3203641</t>
  </si>
  <si>
    <t>2/22/18 11:13 PM 2/22/18 11:13 PM</t>
  </si>
  <si>
    <t>3890834</t>
  </si>
  <si>
    <t>2/22/18 11:15 PM 2/22/18 11:15 PM</t>
  </si>
  <si>
    <t>2/23/18 1:46 AM 2/23/18 1:46 AM</t>
  </si>
  <si>
    <t>4216588</t>
  </si>
  <si>
    <t>2/23/18 1:14 AM 2/23/18 1:37 AM</t>
  </si>
  <si>
    <t>4431604</t>
  </si>
  <si>
    <t>2/23/18 1:19 AM 2/23/18 1:20 AM</t>
  </si>
  <si>
    <t>4519934</t>
  </si>
  <si>
    <t>2/22/18 11:26 PM 2/22/18 11:41 PM</t>
  </si>
  <si>
    <t>4730720</t>
  </si>
  <si>
    <t>2/22/18 10:55 PM 2/22/18 10:55 PM</t>
  </si>
  <si>
    <t>4794065</t>
  </si>
  <si>
    <t>2/22/18 11:27 PM 2/22/18 11:27 PM</t>
  </si>
  <si>
    <t>4847554</t>
  </si>
  <si>
    <t>2/22/18 11:36 PM 2/22/18 11:36 PM</t>
  </si>
  <si>
    <t>5090080</t>
  </si>
  <si>
    <t>2/23/18 1:01 AM 2/23/18 1:01 AM</t>
  </si>
  <si>
    <t>2/22/18 11:32 PM 2/23/18 1:09 AM</t>
  </si>
  <si>
    <t>5210625</t>
  </si>
  <si>
    <t>2/23/18 1:16 AM 2/23/18 1:26 AM</t>
  </si>
  <si>
    <t>5229766</t>
  </si>
  <si>
    <t>2/23/18 1:59 AM 2/23/18 1:59 AM</t>
  </si>
  <si>
    <t>5237055</t>
  </si>
  <si>
    <t>2/23/18 1:52 AM 2/23/18 1:52 AM</t>
  </si>
  <si>
    <t>5243151</t>
  </si>
  <si>
    <t>2/22/18 11:07 PM 2/22/18 11:07 PM</t>
  </si>
  <si>
    <t>5476785</t>
  </si>
  <si>
    <t>2/22/18 10:34 PM 2/22/18 10:34 PM</t>
  </si>
  <si>
    <t>FLORE8425M</t>
  </si>
  <si>
    <t>2/22/18 11:57 PM 2/23/18 3:04 AM</t>
  </si>
  <si>
    <t>S6D21050</t>
  </si>
  <si>
    <t>2/22/18 10:28 PM 2/23/18 2:52 AM</t>
  </si>
  <si>
    <t>1048</t>
  </si>
  <si>
    <t>S6D21048</t>
  </si>
  <si>
    <t>UPST837230</t>
  </si>
  <si>
    <t>2/22/18 11:36 PM 2/22/18 11:49 PM</t>
  </si>
  <si>
    <t>1231421</t>
  </si>
  <si>
    <t>2/22/18 8:24 PM 2/22/18 8:24 PM</t>
  </si>
  <si>
    <t>1511853</t>
  </si>
  <si>
    <t>2/22/18 7:23 PM 2/22/18 7:26 PM</t>
  </si>
  <si>
    <t>2/22/18 6:47 PM 2/22/18 7:12 PM</t>
  </si>
  <si>
    <t>3536650</t>
  </si>
  <si>
    <t>2/22/18 8:28 PM 2/22/18 8:28 PM</t>
  </si>
  <si>
    <t>4253563</t>
  </si>
  <si>
    <t>2/22/18 7:56 PM 2/22/18 7:56 PM</t>
  </si>
  <si>
    <t>4436154</t>
  </si>
  <si>
    <t>2/22/18 8:30 PM 2/22/18 8:30 PM</t>
  </si>
  <si>
    <t>4477265</t>
  </si>
  <si>
    <t>2/22/18 7:37 PM 2/22/18 8:14 PM</t>
  </si>
  <si>
    <t>4730678</t>
  </si>
  <si>
    <t>2/22/18 7:02 PM 2/22/18 8:08 PM</t>
  </si>
  <si>
    <t>4923486</t>
  </si>
  <si>
    <t>2/22/18 8:16 PM 2/22/18 8:19 PM</t>
  </si>
  <si>
    <t>5062914</t>
  </si>
  <si>
    <t>2/22/18 7:11 PM 2/22/18 7:11 PM</t>
  </si>
  <si>
    <t>5144771</t>
  </si>
  <si>
    <t>2/22/18 8:19 PM 2/22/18 8:22 PM</t>
  </si>
  <si>
    <t>5155376</t>
  </si>
  <si>
    <t>2/22/18 6:30 PM 2/22/18 6:30 PM</t>
  </si>
  <si>
    <t>5179125</t>
  </si>
  <si>
    <t>2/22/18 6:25 PM 2/22/18 6:25 PM</t>
  </si>
  <si>
    <t>5180938</t>
  </si>
  <si>
    <t>2/22/18 6:50 PM 2/22/18 6:50 PM</t>
  </si>
  <si>
    <t>5199553</t>
  </si>
  <si>
    <t>2/22/18 7:25 PM 2/22/18 7:30 PM</t>
  </si>
  <si>
    <t>5347315</t>
  </si>
  <si>
    <t>5399321</t>
  </si>
  <si>
    <t>2/22/18 8:12 PM 2/22/18 8:15 PM</t>
  </si>
  <si>
    <t>1050</t>
  </si>
  <si>
    <t>5478415</t>
  </si>
  <si>
    <t>2/22/18 5:55 PM 2/22/18 5:55 PM</t>
  </si>
  <si>
    <t>DIXON3780D</t>
  </si>
  <si>
    <t>2/22/18 9:24 PM 2/22/18 9:24 PM</t>
  </si>
  <si>
    <t>2/22/18 5:58 PM 2/22/18 9:29 PM</t>
  </si>
  <si>
    <t>Not an Excel Expert?  Follow these instructions:</t>
  </si>
  <si>
    <t>10.  This will populate the Unload Schedule tab.  The gray cells have formulas so don't type in them.  If you need a blank form just clear out the ULD Paste.  The Unload Schedule will print blank.</t>
  </si>
  <si>
    <t>Progress (mins)</t>
  </si>
  <si>
    <t>Y  / 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</si>
</sst>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>
      <alignment horizontal="right"/>
    </xf>
    <xf numFmtId="0" fontId="0" fillId="2" borderId="17" xfId="0" applyFill="1" applyBorder="1" applyAlignment="1">
      <alignment horizontal="center"/>
    </xf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2" borderId="0" xfId="1" applyFill="1"/>
    <xf numFmtId="0" fontId="6" fillId="2" borderId="0" xfId="0" applyFont="1" applyFill="1"/>
    <xf numFmtId="0" fontId="5" fillId="0" borderId="18" xfId="0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0" fillId="5" borderId="5" xfId="0" applyNumberFormat="1" applyFill="1" applyBorder="1" applyAlignment="1">
      <alignment horizontal="center"/>
    </xf>
    <xf numFmtId="0" fontId="0" fillId="5" borderId="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0" xfId="0" applyNumberFormat="1" applyFill="1" applyBorder="1" applyAlignment="1">
      <alignment horizontal="center"/>
    </xf>
    <xf numFmtId="0" fontId="0" fillId="5" borderId="9" xfId="0" applyNumberFormat="1" applyFill="1" applyBorder="1" applyAlignment="1">
      <alignment horizontal="center"/>
    </xf>
    <xf numFmtId="0" fontId="0" fillId="5" borderId="11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Border="1" applyAlignment="1"/>
    <xf numFmtId="0" fontId="1" fillId="2" borderId="12" xfId="0" applyFont="1" applyFill="1" applyBorder="1" applyAlignment="1"/>
    <xf numFmtId="9" fontId="0" fillId="4" borderId="5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0" fontId="0" fillId="4" borderId="19" xfId="0" applyNumberForma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9" fontId="0" fillId="4" borderId="4" xfId="0" applyNumberFormat="1" applyFill="1" applyBorder="1" applyAlignment="1">
      <alignment horizontal="center"/>
    </xf>
    <xf numFmtId="9" fontId="0" fillId="4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9" xfId="0" applyNumberFormat="1" applyFill="1" applyBorder="1" applyAlignment="1">
      <alignment horizontal="center"/>
    </xf>
    <xf numFmtId="0" fontId="0" fillId="2" borderId="20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6</xdr:row>
      <xdr:rowOff>19050</xdr:rowOff>
    </xdr:from>
    <xdr:to>
      <xdr:col>18</xdr:col>
      <xdr:colOff>238125</xdr:colOff>
      <xdr:row>6</xdr:row>
      <xdr:rowOff>171450</xdr:rowOff>
    </xdr:to>
    <xdr:sp macro="" textlink="">
      <xdr:nvSpPr>
        <xdr:cNvPr id="2" name="Oval 1"/>
        <xdr:cNvSpPr/>
      </xdr:nvSpPr>
      <xdr:spPr>
        <a:xfrm>
          <a:off x="8315325" y="1228725"/>
          <a:ext cx="142875" cy="1524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1</xdr:rowOff>
    </xdr:from>
    <xdr:to>
      <xdr:col>10</xdr:col>
      <xdr:colOff>76201</xdr:colOff>
      <xdr:row>20</xdr:row>
      <xdr:rowOff>15131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333501"/>
          <a:ext cx="5562600" cy="249163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1</xdr:colOff>
      <xdr:row>24</xdr:row>
      <xdr:rowOff>1</xdr:rowOff>
    </xdr:from>
    <xdr:to>
      <xdr:col>13</xdr:col>
      <xdr:colOff>361951</xdr:colOff>
      <xdr:row>38</xdr:row>
      <xdr:rowOff>43335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4572001"/>
          <a:ext cx="7677150" cy="271033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1</xdr:colOff>
      <xdr:row>42</xdr:row>
      <xdr:rowOff>0</xdr:rowOff>
    </xdr:from>
    <xdr:to>
      <xdr:col>6</xdr:col>
      <xdr:colOff>247651</xdr:colOff>
      <xdr:row>62</xdr:row>
      <xdr:rowOff>104967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8001000"/>
          <a:ext cx="3295650" cy="39149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13</xdr:col>
      <xdr:colOff>18133</xdr:colOff>
      <xdr:row>71</xdr:row>
      <xdr:rowOff>66548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7333333" cy="1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74</xdr:row>
      <xdr:rowOff>1</xdr:rowOff>
    </xdr:from>
    <xdr:to>
      <xdr:col>17</xdr:col>
      <xdr:colOff>152401</xdr:colOff>
      <xdr:row>87</xdr:row>
      <xdr:rowOff>88669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1" y="14097001"/>
          <a:ext cx="9906000" cy="256516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5</xdr:col>
      <xdr:colOff>228267</xdr:colOff>
      <xdr:row>98</xdr:row>
      <xdr:rowOff>114143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7526000"/>
          <a:ext cx="2666667" cy="125714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18</xdr:col>
      <xdr:colOff>522971</xdr:colOff>
      <xdr:row>103</xdr:row>
      <xdr:rowOff>123548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7526000"/>
          <a:ext cx="7228571" cy="221904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589409</xdr:colOff>
      <xdr:row>116</xdr:row>
      <xdr:rowOff>95048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0574000"/>
          <a:ext cx="9123809" cy="161904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12</xdr:col>
      <xdr:colOff>389638</xdr:colOff>
      <xdr:row>152</xdr:row>
      <xdr:rowOff>123048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2860000"/>
          <a:ext cx="7095238" cy="621904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39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34" Type="http://schemas.openxmlformats.org/officeDocument/2006/relationships/hyperlink" Target="javascript:void(0)" TargetMode="External"/><Relationship Id="rId42" Type="http://schemas.openxmlformats.org/officeDocument/2006/relationships/hyperlink" Target="javascript:void(0)" TargetMode="External"/><Relationship Id="rId47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javascript:void(0)" TargetMode="External"/><Relationship Id="rId38" Type="http://schemas.openxmlformats.org/officeDocument/2006/relationships/hyperlink" Target="javascript:void(0)" TargetMode="External"/><Relationship Id="rId46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41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32" Type="http://schemas.openxmlformats.org/officeDocument/2006/relationships/hyperlink" Target="javascript:void(0)" TargetMode="External"/><Relationship Id="rId37" Type="http://schemas.openxmlformats.org/officeDocument/2006/relationships/hyperlink" Target="javascript:void(0)" TargetMode="External"/><Relationship Id="rId40" Type="http://schemas.openxmlformats.org/officeDocument/2006/relationships/hyperlink" Target="javascript:void(0)" TargetMode="External"/><Relationship Id="rId45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31" Type="http://schemas.openxmlformats.org/officeDocument/2006/relationships/hyperlink" Target="javascript:void(0)" TargetMode="External"/><Relationship Id="rId44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igate.inside.ups.com/igateway/apps/index.cfm?action=IntlOps.Home.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1"/>
  <sheetViews>
    <sheetView tabSelected="1" topLeftCell="B1" workbookViewId="0">
      <selection activeCell="T7" sqref="T7"/>
    </sheetView>
  </sheetViews>
  <sheetFormatPr defaultRowHeight="15" x14ac:dyDescent="0.25"/>
  <cols>
    <col min="1" max="1" width="3" style="7" hidden="1" customWidth="1"/>
    <col min="2" max="2" width="14.140625" style="2" bestFit="1" customWidth="1"/>
    <col min="3" max="3" width="6.42578125" style="2" bestFit="1" customWidth="1"/>
    <col min="4" max="4" width="8" style="2" bestFit="1" customWidth="1"/>
    <col min="5" max="5" width="6.7109375" style="2" customWidth="1"/>
    <col min="6" max="6" width="5" style="2" bestFit="1" customWidth="1"/>
    <col min="7" max="7" width="8.140625" style="2" bestFit="1" customWidth="1"/>
    <col min="8" max="8" width="7.140625" style="2" bestFit="1" customWidth="1"/>
    <col min="9" max="9" width="9.42578125" style="2" bestFit="1" customWidth="1"/>
    <col min="10" max="10" width="10.5703125" style="2" bestFit="1" customWidth="1"/>
    <col min="11" max="11" width="5.28515625" style="2" bestFit="1" customWidth="1"/>
    <col min="12" max="12" width="4.5703125" style="2" bestFit="1" customWidth="1"/>
    <col min="13" max="13" width="5.140625" style="2" bestFit="1" customWidth="1"/>
    <col min="14" max="16" width="4.7109375" style="2" customWidth="1"/>
    <col min="17" max="17" width="6.28515625" style="2" bestFit="1" customWidth="1"/>
    <col min="18" max="18" width="9.28515625" style="2" bestFit="1" customWidth="1"/>
    <col min="19" max="19" width="9.140625" style="2" customWidth="1"/>
    <col min="20" max="20" width="9.7109375" style="2" bestFit="1" customWidth="1"/>
    <col min="21" max="16384" width="9.140625" style="2"/>
  </cols>
  <sheetData>
    <row r="1" spans="1:22" ht="18.75" x14ac:dyDescent="0.3"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x14ac:dyDescent="0.25">
      <c r="C2" s="93" t="s">
        <v>56</v>
      </c>
      <c r="D2" s="42"/>
      <c r="E2" s="42"/>
      <c r="F2" s="42"/>
      <c r="G2" s="42"/>
      <c r="R2" s="3">
        <v>1000</v>
      </c>
      <c r="S2" s="94" t="s">
        <v>54</v>
      </c>
      <c r="T2" s="40"/>
      <c r="U2" s="40"/>
      <c r="V2" s="40"/>
    </row>
    <row r="3" spans="1:22" x14ac:dyDescent="0.25">
      <c r="C3" s="93" t="s">
        <v>17</v>
      </c>
      <c r="D3" s="42"/>
      <c r="E3" s="42"/>
      <c r="F3" s="42"/>
      <c r="G3" s="42"/>
      <c r="R3" s="3">
        <v>7</v>
      </c>
      <c r="S3" s="23" t="s">
        <v>55</v>
      </c>
    </row>
    <row r="4" spans="1:22" ht="15.75" thickBot="1" x14ac:dyDescent="0.3">
      <c r="B4" s="41"/>
      <c r="C4" s="15"/>
      <c r="D4" s="15"/>
      <c r="E4" s="15"/>
      <c r="F4" s="15"/>
      <c r="G4" s="15"/>
      <c r="R4" s="15"/>
      <c r="S4" s="43"/>
    </row>
    <row r="5" spans="1:22" x14ac:dyDescent="0.25">
      <c r="D5" s="96" t="s">
        <v>52</v>
      </c>
      <c r="E5" s="97"/>
      <c r="F5" s="97"/>
      <c r="G5" s="98"/>
      <c r="H5" s="96" t="s">
        <v>51</v>
      </c>
      <c r="I5" s="97"/>
      <c r="J5" s="98"/>
      <c r="N5" s="99" t="s">
        <v>491</v>
      </c>
      <c r="O5" s="100"/>
      <c r="P5" s="101"/>
    </row>
    <row r="6" spans="1:22" ht="15.75" thickBot="1" x14ac:dyDescent="0.3">
      <c r="B6" s="1" t="s">
        <v>0</v>
      </c>
      <c r="C6" s="1" t="s">
        <v>1</v>
      </c>
      <c r="D6" s="51" t="s">
        <v>2</v>
      </c>
      <c r="E6" s="52" t="s">
        <v>4</v>
      </c>
      <c r="F6" s="52" t="s">
        <v>3</v>
      </c>
      <c r="G6" s="53" t="s">
        <v>49</v>
      </c>
      <c r="H6" s="51" t="s">
        <v>50</v>
      </c>
      <c r="I6" s="52" t="s">
        <v>5</v>
      </c>
      <c r="J6" s="53" t="s">
        <v>6</v>
      </c>
      <c r="K6" s="51" t="s">
        <v>7</v>
      </c>
      <c r="L6" s="52" t="s">
        <v>16</v>
      </c>
      <c r="M6" s="52" t="s">
        <v>9</v>
      </c>
      <c r="N6" s="51">
        <v>30</v>
      </c>
      <c r="O6" s="52">
        <v>60</v>
      </c>
      <c r="P6" s="53">
        <v>90</v>
      </c>
      <c r="Q6" s="52" t="s">
        <v>10</v>
      </c>
      <c r="R6" s="52" t="s">
        <v>8</v>
      </c>
      <c r="S6" s="52" t="s">
        <v>11</v>
      </c>
      <c r="T6" s="53" t="s">
        <v>12</v>
      </c>
      <c r="U6" s="1"/>
    </row>
    <row r="7" spans="1:22" x14ac:dyDescent="0.25">
      <c r="B7" s="32" t="s">
        <v>53</v>
      </c>
      <c r="C7" s="55">
        <v>9159</v>
      </c>
      <c r="D7" s="25">
        <v>1234</v>
      </c>
      <c r="E7" s="26">
        <v>329</v>
      </c>
      <c r="F7" s="26">
        <v>47</v>
      </c>
      <c r="G7" s="27">
        <v>952</v>
      </c>
      <c r="H7" s="28">
        <v>0.95199999999999996</v>
      </c>
      <c r="I7" s="29">
        <v>4.25</v>
      </c>
      <c r="J7" s="30">
        <f>I7+H7</f>
        <v>5.202</v>
      </c>
      <c r="K7" s="31">
        <v>7</v>
      </c>
      <c r="L7" s="80">
        <v>0.8</v>
      </c>
      <c r="M7" s="81">
        <v>4.25</v>
      </c>
      <c r="N7" s="83">
        <v>0.1</v>
      </c>
      <c r="O7" s="79">
        <v>0.4</v>
      </c>
      <c r="P7" s="84">
        <v>0.8</v>
      </c>
      <c r="Q7" s="72">
        <v>5.35</v>
      </c>
      <c r="R7" s="33">
        <v>5.35</v>
      </c>
      <c r="S7" s="32" t="s">
        <v>492</v>
      </c>
      <c r="T7" s="34" t="s">
        <v>13</v>
      </c>
    </row>
    <row r="8" spans="1:22" x14ac:dyDescent="0.25">
      <c r="A8" s="7">
        <v>1</v>
      </c>
      <c r="B8" s="18" t="str">
        <f>IFERROR(VLOOKUP(A8,'ULD Forecast Paste'!$A:$V,3,FALSE),"")</f>
        <v>AAD18999UPS</v>
      </c>
      <c r="C8" s="19" t="str">
        <f>IFERROR(VLOOKUP(B8,'ULD Forecast Paste'!C:F,4,FALSE),"")</f>
        <v>6119</v>
      </c>
      <c r="D8" s="48">
        <f>IF(SUMIF('ULD Forecast Paste'!$C:$C,'Unload Schedule'!$B8,'ULD Forecast Paste'!R:R)=0,"",SUMIF('ULD Forecast Paste'!$C:$C,'Unload Schedule'!$B8,'ULD Forecast Paste'!R:R))</f>
        <v>185</v>
      </c>
      <c r="E8" s="49">
        <f t="shared" ref="E8:E40" si="0">IFERROR(IF(F8*$R$3=0,"",F8*$R$3),"")</f>
        <v>7</v>
      </c>
      <c r="F8" s="49">
        <f>IF(SUMIF('ULD Forecast Paste'!$C:$C,'Unload Schedule'!$B8,'ULD Forecast Paste'!S:S)=0,"",SUMIF('ULD Forecast Paste'!$C:$C,'Unload Schedule'!$B8,'ULD Forecast Paste'!S:S))</f>
        <v>1</v>
      </c>
      <c r="G8" s="50">
        <f>IFERROR(D8-E8+F8,"")</f>
        <v>179</v>
      </c>
      <c r="H8" s="20">
        <f t="shared" ref="H8:H40" si="1">IFERROR((G8/$R$2),"")</f>
        <v>0.17899999999999999</v>
      </c>
      <c r="I8" s="14"/>
      <c r="J8" s="22">
        <f>IFERROR(I8+H8,"")</f>
        <v>0.17899999999999999</v>
      </c>
      <c r="K8" s="12"/>
      <c r="L8" s="73"/>
      <c r="M8" s="82"/>
      <c r="N8" s="85"/>
      <c r="O8" s="16"/>
      <c r="P8" s="86"/>
      <c r="Q8" s="73"/>
      <c r="R8" s="4"/>
      <c r="S8" s="3" t="s">
        <v>492</v>
      </c>
      <c r="T8" s="9"/>
    </row>
    <row r="9" spans="1:22" x14ac:dyDescent="0.25">
      <c r="A9" s="7">
        <f>A8+1</f>
        <v>2</v>
      </c>
      <c r="B9" s="18" t="str">
        <f>IFERROR(VLOOKUP(A9,'ULD Forecast Paste'!$A:$V,3,FALSE),"")</f>
        <v>UPST365446</v>
      </c>
      <c r="C9" s="19" t="str">
        <f>IFERROR(VLOOKUP(B9,'ULD Forecast Paste'!C:F,4,FALSE),"")</f>
        <v>8379</v>
      </c>
      <c r="D9" s="48">
        <f>IF(SUMIF('ULD Forecast Paste'!$C:$C,'Unload Schedule'!$B9,'ULD Forecast Paste'!R:R)=0,"",SUMIF('ULD Forecast Paste'!$C:$C,'Unload Schedule'!$B9,'ULD Forecast Paste'!R:R))</f>
        <v>312</v>
      </c>
      <c r="E9" s="49">
        <f t="shared" si="0"/>
        <v>112</v>
      </c>
      <c r="F9" s="49">
        <f>IF(SUMIF('ULD Forecast Paste'!$C:$C,'Unload Schedule'!$B9,'ULD Forecast Paste'!S:S)=0,"",SUMIF('ULD Forecast Paste'!$C:$C,'Unload Schedule'!$B9,'ULD Forecast Paste'!S:S))</f>
        <v>16</v>
      </c>
      <c r="G9" s="50">
        <f>IFERROR(D9-E9+F9,"")</f>
        <v>216</v>
      </c>
      <c r="H9" s="20">
        <f t="shared" si="1"/>
        <v>0.216</v>
      </c>
      <c r="I9" s="14"/>
      <c r="J9" s="22">
        <f>IFERROR(I9+H9,"")</f>
        <v>0.216</v>
      </c>
      <c r="K9" s="12"/>
      <c r="L9" s="73"/>
      <c r="M9" s="82"/>
      <c r="N9" s="85"/>
      <c r="O9" s="16"/>
      <c r="P9" s="86"/>
      <c r="Q9" s="73"/>
      <c r="R9" s="4"/>
      <c r="S9" s="3" t="s">
        <v>492</v>
      </c>
      <c r="T9" s="9"/>
    </row>
    <row r="10" spans="1:22" x14ac:dyDescent="0.25">
      <c r="A10" s="7">
        <f t="shared" ref="A10:A74" si="2">A9+1</f>
        <v>3</v>
      </c>
      <c r="B10" s="18" t="str">
        <f>IFERROR(VLOOKUP(A10,'ULD Forecast Paste'!$A:$V,3,FALSE),"")</f>
        <v>UPST369484</v>
      </c>
      <c r="C10" s="19" t="str">
        <f>IFERROR(VLOOKUP(B10,'ULD Forecast Paste'!C:F,4,FALSE),"")</f>
        <v>8379</v>
      </c>
      <c r="D10" s="48">
        <f>IF(SUMIF('ULD Forecast Paste'!$C:$C,'Unload Schedule'!$B10,'ULD Forecast Paste'!R:R)=0,"",SUMIF('ULD Forecast Paste'!$C:$C,'Unload Schedule'!$B10,'ULD Forecast Paste'!R:R))</f>
        <v>1127</v>
      </c>
      <c r="E10" s="49">
        <f t="shared" si="0"/>
        <v>476</v>
      </c>
      <c r="F10" s="49">
        <f>IF(SUMIF('ULD Forecast Paste'!$C:$C,'Unload Schedule'!$B10,'ULD Forecast Paste'!S:S)=0,"",SUMIF('ULD Forecast Paste'!$C:$C,'Unload Schedule'!$B10,'ULD Forecast Paste'!S:S))</f>
        <v>68</v>
      </c>
      <c r="G10" s="50">
        <f t="shared" ref="G10:G73" si="3">IFERROR(D10-E10+F10,"")</f>
        <v>719</v>
      </c>
      <c r="H10" s="20">
        <f t="shared" si="1"/>
        <v>0.71899999999999997</v>
      </c>
      <c r="I10" s="14"/>
      <c r="J10" s="22">
        <f t="shared" ref="J10:J73" si="4">IFERROR(I10+H10,"")</f>
        <v>0.71899999999999997</v>
      </c>
      <c r="K10" s="12"/>
      <c r="L10" s="73"/>
      <c r="M10" s="82"/>
      <c r="N10" s="85"/>
      <c r="O10" s="16"/>
      <c r="P10" s="86"/>
      <c r="Q10" s="73"/>
      <c r="R10" s="4"/>
      <c r="S10" s="3" t="s">
        <v>492</v>
      </c>
      <c r="T10" s="9"/>
    </row>
    <row r="11" spans="1:22" x14ac:dyDescent="0.25">
      <c r="A11" s="7">
        <f t="shared" si="2"/>
        <v>4</v>
      </c>
      <c r="B11" s="18" t="str">
        <f>IFERROR(VLOOKUP(A11,'ULD Forecast Paste'!$A:$V,3,FALSE),"")</f>
        <v>AAY41161UPS</v>
      </c>
      <c r="C11" s="19" t="str">
        <f>IFERROR(VLOOKUP(B11,'ULD Forecast Paste'!C:F,4,FALSE),"")</f>
        <v>9159</v>
      </c>
      <c r="D11" s="48">
        <f>IF(SUMIF('ULD Forecast Paste'!$C:$C,'Unload Schedule'!$B11,'ULD Forecast Paste'!R:R)=0,"",SUMIF('ULD Forecast Paste'!$C:$C,'Unload Schedule'!$B11,'ULD Forecast Paste'!R:R))</f>
        <v>227</v>
      </c>
      <c r="E11" s="49">
        <f t="shared" si="0"/>
        <v>91</v>
      </c>
      <c r="F11" s="49">
        <f>IF(SUMIF('ULD Forecast Paste'!$C:$C,'Unload Schedule'!$B11,'ULD Forecast Paste'!S:S)=0,"",SUMIF('ULD Forecast Paste'!$C:$C,'Unload Schedule'!$B11,'ULD Forecast Paste'!S:S))</f>
        <v>13</v>
      </c>
      <c r="G11" s="50">
        <f t="shared" si="3"/>
        <v>149</v>
      </c>
      <c r="H11" s="20">
        <f t="shared" si="1"/>
        <v>0.14899999999999999</v>
      </c>
      <c r="I11" s="14"/>
      <c r="J11" s="22">
        <f t="shared" si="4"/>
        <v>0.14899999999999999</v>
      </c>
      <c r="K11" s="12"/>
      <c r="L11" s="73"/>
      <c r="M11" s="82"/>
      <c r="N11" s="85"/>
      <c r="O11" s="16"/>
      <c r="P11" s="86"/>
      <c r="Q11" s="73"/>
      <c r="R11" s="4"/>
      <c r="S11" s="3" t="s">
        <v>492</v>
      </c>
      <c r="T11" s="9"/>
    </row>
    <row r="12" spans="1:22" x14ac:dyDescent="0.25">
      <c r="A12" s="7">
        <f t="shared" si="2"/>
        <v>5</v>
      </c>
      <c r="B12" s="18">
        <f>IFERROR(VLOOKUP(A12,'ULD Forecast Paste'!$A:$V,3,FALSE),"")</f>
        <v>0</v>
      </c>
      <c r="C12" s="19" t="str">
        <f>IFERROR(VLOOKUP(B12,'ULD Forecast Paste'!C:F,4,FALSE),"")</f>
        <v>9159</v>
      </c>
      <c r="D12" s="48" t="str">
        <f>IF(SUMIF('ULD Forecast Paste'!$C:$C,'Unload Schedule'!$B12,'ULD Forecast Paste'!R:R)=0,"",SUMIF('ULD Forecast Paste'!$C:$C,'Unload Schedule'!$B12,'ULD Forecast Paste'!R:R))</f>
        <v/>
      </c>
      <c r="E12" s="49" t="str">
        <f t="shared" si="0"/>
        <v/>
      </c>
      <c r="F12" s="49" t="str">
        <f>IF(SUMIF('ULD Forecast Paste'!$C:$C,'Unload Schedule'!$B12,'ULD Forecast Paste'!S:S)=0,"",SUMIF('ULD Forecast Paste'!$C:$C,'Unload Schedule'!$B12,'ULD Forecast Paste'!S:S))</f>
        <v/>
      </c>
      <c r="G12" s="50" t="str">
        <f t="shared" si="3"/>
        <v/>
      </c>
      <c r="H12" s="20" t="str">
        <f t="shared" si="1"/>
        <v/>
      </c>
      <c r="I12" s="14"/>
      <c r="J12" s="22" t="str">
        <f t="shared" si="4"/>
        <v/>
      </c>
      <c r="K12" s="12"/>
      <c r="L12" s="73"/>
      <c r="M12" s="82"/>
      <c r="N12" s="85"/>
      <c r="O12" s="16"/>
      <c r="P12" s="86"/>
      <c r="Q12" s="73"/>
      <c r="R12" s="4"/>
      <c r="S12" s="3" t="s">
        <v>492</v>
      </c>
      <c r="T12" s="9"/>
    </row>
    <row r="13" spans="1:22" x14ac:dyDescent="0.25">
      <c r="A13" s="7">
        <f t="shared" si="2"/>
        <v>6</v>
      </c>
      <c r="B13" s="18" t="str">
        <f>IFERROR(VLOOKUP(A13,'ULD Forecast Paste'!$A:$V,3,FALSE),"")</f>
        <v>AAY49275UPS</v>
      </c>
      <c r="C13" s="19" t="str">
        <f>IFERROR(VLOOKUP(B13,'ULD Forecast Paste'!C:F,4,FALSE),"")</f>
        <v>9159</v>
      </c>
      <c r="D13" s="48">
        <f>IF(SUMIF('ULD Forecast Paste'!$C:$C,'Unload Schedule'!$B13,'ULD Forecast Paste'!R:R)=0,"",SUMIF('ULD Forecast Paste'!$C:$C,'Unload Schedule'!$B13,'ULD Forecast Paste'!R:R))</f>
        <v>286</v>
      </c>
      <c r="E13" s="49">
        <f t="shared" si="0"/>
        <v>70</v>
      </c>
      <c r="F13" s="49">
        <f>IF(SUMIF('ULD Forecast Paste'!$C:$C,'Unload Schedule'!$B13,'ULD Forecast Paste'!S:S)=0,"",SUMIF('ULD Forecast Paste'!$C:$C,'Unload Schedule'!$B13,'ULD Forecast Paste'!S:S))</f>
        <v>10</v>
      </c>
      <c r="G13" s="50">
        <f t="shared" si="3"/>
        <v>226</v>
      </c>
      <c r="H13" s="20">
        <f t="shared" si="1"/>
        <v>0.22600000000000001</v>
      </c>
      <c r="I13" s="14"/>
      <c r="J13" s="22">
        <f t="shared" si="4"/>
        <v>0.22600000000000001</v>
      </c>
      <c r="K13" s="12"/>
      <c r="L13" s="73"/>
      <c r="M13" s="82"/>
      <c r="N13" s="85"/>
      <c r="O13" s="16"/>
      <c r="P13" s="86"/>
      <c r="Q13" s="73"/>
      <c r="R13" s="4"/>
      <c r="S13" s="3" t="s">
        <v>492</v>
      </c>
      <c r="T13" s="9"/>
    </row>
    <row r="14" spans="1:22" x14ac:dyDescent="0.25">
      <c r="A14" s="7">
        <f t="shared" si="2"/>
        <v>7</v>
      </c>
      <c r="B14" s="18" t="str">
        <f>IFERROR(VLOOKUP(A14,'ULD Forecast Paste'!$A:$V,3,FALSE),"")</f>
        <v>AAD8299UPS</v>
      </c>
      <c r="C14" s="19" t="str">
        <f>IFERROR(VLOOKUP(B14,'ULD Forecast Paste'!C:F,4,FALSE),"")</f>
        <v>4009</v>
      </c>
      <c r="D14" s="48">
        <f>IF(SUMIF('ULD Forecast Paste'!$C:$C,'Unload Schedule'!$B14,'ULD Forecast Paste'!R:R)=0,"",SUMIF('ULD Forecast Paste'!$C:$C,'Unload Schedule'!$B14,'ULD Forecast Paste'!R:R))</f>
        <v>1244</v>
      </c>
      <c r="E14" s="49">
        <f t="shared" si="0"/>
        <v>476</v>
      </c>
      <c r="F14" s="49">
        <f>IF(SUMIF('ULD Forecast Paste'!$C:$C,'Unload Schedule'!$B14,'ULD Forecast Paste'!S:S)=0,"",SUMIF('ULD Forecast Paste'!$C:$C,'Unload Schedule'!$B14,'ULD Forecast Paste'!S:S))</f>
        <v>68</v>
      </c>
      <c r="G14" s="50">
        <f t="shared" si="3"/>
        <v>836</v>
      </c>
      <c r="H14" s="20">
        <f t="shared" si="1"/>
        <v>0.83599999999999997</v>
      </c>
      <c r="I14" s="14"/>
      <c r="J14" s="22">
        <f t="shared" si="4"/>
        <v>0.83599999999999997</v>
      </c>
      <c r="K14" s="12"/>
      <c r="L14" s="73"/>
      <c r="M14" s="82"/>
      <c r="N14" s="85"/>
      <c r="O14" s="16"/>
      <c r="P14" s="86"/>
      <c r="Q14" s="73"/>
      <c r="R14" s="4"/>
      <c r="S14" s="3" t="s">
        <v>492</v>
      </c>
      <c r="T14" s="9"/>
    </row>
    <row r="15" spans="1:22" x14ac:dyDescent="0.25">
      <c r="A15" s="7">
        <f t="shared" si="2"/>
        <v>8</v>
      </c>
      <c r="B15" s="18" t="str">
        <f>IFERROR(VLOOKUP(A15,'ULD Forecast Paste'!$A:$V,3,FALSE),"")</f>
        <v>UPST603794</v>
      </c>
      <c r="C15" s="19" t="str">
        <f>IFERROR(VLOOKUP(B15,'ULD Forecast Paste'!C:F,4,FALSE),"")</f>
        <v>6059</v>
      </c>
      <c r="D15" s="48">
        <f>IF(SUMIF('ULD Forecast Paste'!$C:$C,'Unload Schedule'!$B15,'ULD Forecast Paste'!R:R)=0,"",SUMIF('ULD Forecast Paste'!$C:$C,'Unload Schedule'!$B15,'ULD Forecast Paste'!R:R))</f>
        <v>17329</v>
      </c>
      <c r="E15" s="49">
        <f t="shared" si="0"/>
        <v>3087</v>
      </c>
      <c r="F15" s="49">
        <f>IF(SUMIF('ULD Forecast Paste'!$C:$C,'Unload Schedule'!$B15,'ULD Forecast Paste'!S:S)=0,"",SUMIF('ULD Forecast Paste'!$C:$C,'Unload Schedule'!$B15,'ULD Forecast Paste'!S:S))</f>
        <v>441</v>
      </c>
      <c r="G15" s="50">
        <f t="shared" si="3"/>
        <v>14683</v>
      </c>
      <c r="H15" s="20">
        <f t="shared" si="1"/>
        <v>14.683</v>
      </c>
      <c r="I15" s="14"/>
      <c r="J15" s="22">
        <f t="shared" si="4"/>
        <v>14.683</v>
      </c>
      <c r="K15" s="12"/>
      <c r="L15" s="73"/>
      <c r="M15" s="82"/>
      <c r="N15" s="85"/>
      <c r="O15" s="16"/>
      <c r="P15" s="86"/>
      <c r="Q15" s="73"/>
      <c r="R15" s="4"/>
      <c r="S15" s="3" t="s">
        <v>492</v>
      </c>
      <c r="T15" s="9"/>
    </row>
    <row r="16" spans="1:22" x14ac:dyDescent="0.25">
      <c r="A16" s="7">
        <f t="shared" si="2"/>
        <v>9</v>
      </c>
      <c r="B16" s="18" t="str">
        <f>IFERROR(VLOOKUP(A16,'ULD Forecast Paste'!$A:$V,3,FALSE),"")</f>
        <v>UPST603879</v>
      </c>
      <c r="C16" s="19" t="str">
        <f>IFERROR(VLOOKUP(B16,'ULD Forecast Paste'!C:F,4,FALSE),"")</f>
        <v>6059</v>
      </c>
      <c r="D16" s="48">
        <f>IF(SUMIF('ULD Forecast Paste'!$C:$C,'Unload Schedule'!$B16,'ULD Forecast Paste'!R:R)=0,"",SUMIF('ULD Forecast Paste'!$C:$C,'Unload Schedule'!$B16,'ULD Forecast Paste'!R:R))</f>
        <v>13334</v>
      </c>
      <c r="E16" s="49">
        <f t="shared" si="0"/>
        <v>8778</v>
      </c>
      <c r="F16" s="49">
        <f>IF(SUMIF('ULD Forecast Paste'!$C:$C,'Unload Schedule'!$B16,'ULD Forecast Paste'!S:S)=0,"",SUMIF('ULD Forecast Paste'!$C:$C,'Unload Schedule'!$B16,'ULD Forecast Paste'!S:S))</f>
        <v>1254</v>
      </c>
      <c r="G16" s="50">
        <f t="shared" si="3"/>
        <v>5810</v>
      </c>
      <c r="H16" s="20">
        <f t="shared" si="1"/>
        <v>5.81</v>
      </c>
      <c r="I16" s="14"/>
      <c r="J16" s="22">
        <f t="shared" si="4"/>
        <v>5.81</v>
      </c>
      <c r="K16" s="12"/>
      <c r="L16" s="73"/>
      <c r="M16" s="82"/>
      <c r="N16" s="85"/>
      <c r="O16" s="16"/>
      <c r="P16" s="86"/>
      <c r="Q16" s="73"/>
      <c r="R16" s="4"/>
      <c r="S16" s="3" t="s">
        <v>492</v>
      </c>
      <c r="T16" s="9"/>
    </row>
    <row r="17" spans="1:20" x14ac:dyDescent="0.25">
      <c r="A17" s="7">
        <f t="shared" si="2"/>
        <v>10</v>
      </c>
      <c r="B17" s="18" t="str">
        <f>IFERROR(VLOOKUP(A17,'ULD Forecast Paste'!$A:$V,3,FALSE),"")</f>
        <v>UPST367959</v>
      </c>
      <c r="C17" s="19" t="str">
        <f>IFERROR(VLOOKUP(B17,'ULD Forecast Paste'!C:F,4,FALSE),"")</f>
        <v>8419</v>
      </c>
      <c r="D17" s="48">
        <f>IF(SUMIF('ULD Forecast Paste'!$C:$C,'Unload Schedule'!$B17,'ULD Forecast Paste'!R:R)=0,"",SUMIF('ULD Forecast Paste'!$C:$C,'Unload Schedule'!$B17,'ULD Forecast Paste'!R:R))</f>
        <v>1211</v>
      </c>
      <c r="E17" s="49">
        <f t="shared" si="0"/>
        <v>441</v>
      </c>
      <c r="F17" s="49">
        <f>IF(SUMIF('ULD Forecast Paste'!$C:$C,'Unload Schedule'!$B17,'ULD Forecast Paste'!S:S)=0,"",SUMIF('ULD Forecast Paste'!$C:$C,'Unload Schedule'!$B17,'ULD Forecast Paste'!S:S))</f>
        <v>63</v>
      </c>
      <c r="G17" s="50">
        <f t="shared" si="3"/>
        <v>833</v>
      </c>
      <c r="H17" s="20">
        <f t="shared" si="1"/>
        <v>0.83299999999999996</v>
      </c>
      <c r="I17" s="14"/>
      <c r="J17" s="22">
        <f t="shared" si="4"/>
        <v>0.83299999999999996</v>
      </c>
      <c r="K17" s="12"/>
      <c r="L17" s="73"/>
      <c r="M17" s="82"/>
      <c r="N17" s="85"/>
      <c r="O17" s="16"/>
      <c r="P17" s="86"/>
      <c r="Q17" s="73"/>
      <c r="R17" s="4"/>
      <c r="S17" s="3" t="s">
        <v>492</v>
      </c>
      <c r="T17" s="9"/>
    </row>
    <row r="18" spans="1:20" x14ac:dyDescent="0.25">
      <c r="A18" s="7">
        <f t="shared" si="2"/>
        <v>11</v>
      </c>
      <c r="B18" s="18" t="str">
        <f>IFERROR(VLOOKUP(A18,'ULD Forecast Paste'!$A:$V,3,FALSE),"")</f>
        <v>UPST348382</v>
      </c>
      <c r="C18" s="19" t="str">
        <f>IFERROR(VLOOKUP(B18,'ULD Forecast Paste'!C:F,4,FALSE),"")</f>
        <v>9539</v>
      </c>
      <c r="D18" s="48">
        <f>IF(SUMIF('ULD Forecast Paste'!$C:$C,'Unload Schedule'!$B18,'ULD Forecast Paste'!R:R)=0,"",SUMIF('ULD Forecast Paste'!$C:$C,'Unload Schedule'!$B18,'ULD Forecast Paste'!R:R))</f>
        <v>777</v>
      </c>
      <c r="E18" s="49">
        <f t="shared" si="0"/>
        <v>329</v>
      </c>
      <c r="F18" s="49">
        <f>IF(SUMIF('ULD Forecast Paste'!$C:$C,'Unload Schedule'!$B18,'ULD Forecast Paste'!S:S)=0,"",SUMIF('ULD Forecast Paste'!$C:$C,'Unload Schedule'!$B18,'ULD Forecast Paste'!S:S))</f>
        <v>47</v>
      </c>
      <c r="G18" s="50">
        <f t="shared" si="3"/>
        <v>495</v>
      </c>
      <c r="H18" s="20">
        <f t="shared" si="1"/>
        <v>0.495</v>
      </c>
      <c r="I18" s="14"/>
      <c r="J18" s="22">
        <f t="shared" si="4"/>
        <v>0.495</v>
      </c>
      <c r="K18" s="12"/>
      <c r="L18" s="73"/>
      <c r="M18" s="82"/>
      <c r="N18" s="85"/>
      <c r="O18" s="16"/>
      <c r="P18" s="86"/>
      <c r="Q18" s="73"/>
      <c r="R18" s="4"/>
      <c r="S18" s="3" t="s">
        <v>492</v>
      </c>
      <c r="T18" s="9"/>
    </row>
    <row r="19" spans="1:20" x14ac:dyDescent="0.25">
      <c r="A19" s="7">
        <f t="shared" si="2"/>
        <v>12</v>
      </c>
      <c r="B19" s="18" t="str">
        <f>IFERROR(VLOOKUP(A19,'ULD Forecast Paste'!$A:$V,3,FALSE),"")</f>
        <v>REMOVES</v>
      </c>
      <c r="C19" s="19" t="str">
        <f>IFERROR(VLOOKUP(B19,'ULD Forecast Paste'!C:F,4,FALSE),"")</f>
        <v>5519</v>
      </c>
      <c r="D19" s="48">
        <f>IF(SUMIF('ULD Forecast Paste'!$C:$C,'Unload Schedule'!$B19,'ULD Forecast Paste'!R:R)=0,"",SUMIF('ULD Forecast Paste'!$C:$C,'Unload Schedule'!$B19,'ULD Forecast Paste'!R:R))</f>
        <v>1</v>
      </c>
      <c r="E19" s="49" t="str">
        <f t="shared" si="0"/>
        <v/>
      </c>
      <c r="F19" s="49" t="str">
        <f>IF(SUMIF('ULD Forecast Paste'!$C:$C,'Unload Schedule'!$B19,'ULD Forecast Paste'!S:S)=0,"",SUMIF('ULD Forecast Paste'!$C:$C,'Unload Schedule'!$B19,'ULD Forecast Paste'!S:S))</f>
        <v/>
      </c>
      <c r="G19" s="50" t="str">
        <f t="shared" si="3"/>
        <v/>
      </c>
      <c r="H19" s="20" t="str">
        <f t="shared" si="1"/>
        <v/>
      </c>
      <c r="I19" s="14"/>
      <c r="J19" s="22" t="str">
        <f t="shared" si="4"/>
        <v/>
      </c>
      <c r="K19" s="12"/>
      <c r="L19" s="73"/>
      <c r="M19" s="82"/>
      <c r="N19" s="85"/>
      <c r="O19" s="16"/>
      <c r="P19" s="86"/>
      <c r="Q19" s="73"/>
      <c r="R19" s="4"/>
      <c r="S19" s="3" t="s">
        <v>492</v>
      </c>
      <c r="T19" s="9"/>
    </row>
    <row r="20" spans="1:20" x14ac:dyDescent="0.25">
      <c r="A20" s="7">
        <f t="shared" si="2"/>
        <v>13</v>
      </c>
      <c r="B20" s="18" t="str">
        <f>IFERROR(VLOOKUP(A20,'ULD Forecast Paste'!$A:$V,3,FALSE),"")</f>
        <v>UPST606086</v>
      </c>
      <c r="C20" s="19" t="str">
        <f>IFERROR(VLOOKUP(B20,'ULD Forecast Paste'!C:F,4,FALSE),"")</f>
        <v>5519</v>
      </c>
      <c r="D20" s="48">
        <f>IF(SUMIF('ULD Forecast Paste'!$C:$C,'Unload Schedule'!$B20,'ULD Forecast Paste'!R:R)=0,"",SUMIF('ULD Forecast Paste'!$C:$C,'Unload Schedule'!$B20,'ULD Forecast Paste'!R:R))</f>
        <v>3123</v>
      </c>
      <c r="E20" s="49">
        <f t="shared" si="0"/>
        <v>525</v>
      </c>
      <c r="F20" s="49">
        <f>IF(SUMIF('ULD Forecast Paste'!$C:$C,'Unload Schedule'!$B20,'ULD Forecast Paste'!S:S)=0,"",SUMIF('ULD Forecast Paste'!$C:$C,'Unload Schedule'!$B20,'ULD Forecast Paste'!S:S))</f>
        <v>75</v>
      </c>
      <c r="G20" s="50">
        <f t="shared" si="3"/>
        <v>2673</v>
      </c>
      <c r="H20" s="20">
        <f t="shared" si="1"/>
        <v>2.673</v>
      </c>
      <c r="I20" s="14"/>
      <c r="J20" s="22">
        <f t="shared" si="4"/>
        <v>2.673</v>
      </c>
      <c r="K20" s="12"/>
      <c r="L20" s="73"/>
      <c r="M20" s="82"/>
      <c r="N20" s="85"/>
      <c r="O20" s="16"/>
      <c r="P20" s="86"/>
      <c r="Q20" s="73"/>
      <c r="R20" s="4"/>
      <c r="S20" s="3" t="s">
        <v>492</v>
      </c>
      <c r="T20" s="9"/>
    </row>
    <row r="21" spans="1:20" x14ac:dyDescent="0.25">
      <c r="A21" s="7">
        <f t="shared" si="2"/>
        <v>14</v>
      </c>
      <c r="B21" s="18" t="str">
        <f>IFERROR(VLOOKUP(A21,'ULD Forecast Paste'!$A:$V,3,FALSE),"")</f>
        <v>UPST603124</v>
      </c>
      <c r="C21" s="19" t="str">
        <f>IFERROR(VLOOKUP(B21,'ULD Forecast Paste'!C:F,4,FALSE),"")</f>
        <v>6059</v>
      </c>
      <c r="D21" s="48">
        <f>IF(SUMIF('ULD Forecast Paste'!$C:$C,'Unload Schedule'!$B21,'ULD Forecast Paste'!R:R)=0,"",SUMIF('ULD Forecast Paste'!$C:$C,'Unload Schedule'!$B21,'ULD Forecast Paste'!R:R))</f>
        <v>4491</v>
      </c>
      <c r="E21" s="49">
        <f t="shared" si="0"/>
        <v>2170</v>
      </c>
      <c r="F21" s="49">
        <f>IF(SUMIF('ULD Forecast Paste'!$C:$C,'Unload Schedule'!$B21,'ULD Forecast Paste'!S:S)=0,"",SUMIF('ULD Forecast Paste'!$C:$C,'Unload Schedule'!$B21,'ULD Forecast Paste'!S:S))</f>
        <v>310</v>
      </c>
      <c r="G21" s="50">
        <f t="shared" si="3"/>
        <v>2631</v>
      </c>
      <c r="H21" s="20">
        <f t="shared" si="1"/>
        <v>2.6309999999999998</v>
      </c>
      <c r="I21" s="14"/>
      <c r="J21" s="22">
        <f t="shared" si="4"/>
        <v>2.6309999999999998</v>
      </c>
      <c r="K21" s="12"/>
      <c r="L21" s="73"/>
      <c r="M21" s="82"/>
      <c r="N21" s="85"/>
      <c r="O21" s="16"/>
      <c r="P21" s="86"/>
      <c r="Q21" s="73"/>
      <c r="R21" s="4"/>
      <c r="S21" s="3" t="s">
        <v>492</v>
      </c>
      <c r="T21" s="9"/>
    </row>
    <row r="22" spans="1:20" x14ac:dyDescent="0.25">
      <c r="A22" s="7">
        <f t="shared" si="2"/>
        <v>15</v>
      </c>
      <c r="B22" s="18" t="str">
        <f>IFERROR(VLOOKUP(A22,'ULD Forecast Paste'!$A:$V,3,FALSE),"")</f>
        <v>UPST600964</v>
      </c>
      <c r="C22" s="19" t="str">
        <f>IFERROR(VLOOKUP(B22,'ULD Forecast Paste'!C:F,4,FALSE),"")</f>
        <v>6059</v>
      </c>
      <c r="D22" s="48">
        <f>IF(SUMIF('ULD Forecast Paste'!$C:$C,'Unload Schedule'!$B22,'ULD Forecast Paste'!R:R)=0,"",SUMIF('ULD Forecast Paste'!$C:$C,'Unload Schedule'!$B22,'ULD Forecast Paste'!R:R))</f>
        <v>13118</v>
      </c>
      <c r="E22" s="49">
        <f t="shared" si="0"/>
        <v>3696</v>
      </c>
      <c r="F22" s="49">
        <f>IF(SUMIF('ULD Forecast Paste'!$C:$C,'Unload Schedule'!$B22,'ULD Forecast Paste'!S:S)=0,"",SUMIF('ULD Forecast Paste'!$C:$C,'Unload Schedule'!$B22,'ULD Forecast Paste'!S:S))</f>
        <v>528</v>
      </c>
      <c r="G22" s="50">
        <f t="shared" si="3"/>
        <v>9950</v>
      </c>
      <c r="H22" s="20">
        <f t="shared" si="1"/>
        <v>9.9499999999999993</v>
      </c>
      <c r="I22" s="14"/>
      <c r="J22" s="22">
        <f t="shared" si="4"/>
        <v>9.9499999999999993</v>
      </c>
      <c r="K22" s="12"/>
      <c r="L22" s="73"/>
      <c r="M22" s="82"/>
      <c r="N22" s="85"/>
      <c r="O22" s="16"/>
      <c r="P22" s="86"/>
      <c r="Q22" s="73"/>
      <c r="R22" s="4"/>
      <c r="S22" s="3" t="s">
        <v>492</v>
      </c>
      <c r="T22" s="9"/>
    </row>
    <row r="23" spans="1:20" x14ac:dyDescent="0.25">
      <c r="A23" s="7">
        <f t="shared" si="2"/>
        <v>16</v>
      </c>
      <c r="B23" s="18" t="str">
        <f>IFERROR(VLOOKUP(A23,'ULD Forecast Paste'!$A:$V,3,FALSE),"")</f>
        <v>UPST602146</v>
      </c>
      <c r="C23" s="19" t="str">
        <f>IFERROR(VLOOKUP(B23,'ULD Forecast Paste'!C:F,4,FALSE),"")</f>
        <v>6059</v>
      </c>
      <c r="D23" s="48">
        <f>IF(SUMIF('ULD Forecast Paste'!$C:$C,'Unload Schedule'!$B23,'ULD Forecast Paste'!R:R)=0,"",SUMIF('ULD Forecast Paste'!$C:$C,'Unload Schedule'!$B23,'ULD Forecast Paste'!R:R))</f>
        <v>10188</v>
      </c>
      <c r="E23" s="49">
        <f t="shared" si="0"/>
        <v>4256</v>
      </c>
      <c r="F23" s="49">
        <f>IF(SUMIF('ULD Forecast Paste'!$C:$C,'Unload Schedule'!$B23,'ULD Forecast Paste'!S:S)=0,"",SUMIF('ULD Forecast Paste'!$C:$C,'Unload Schedule'!$B23,'ULD Forecast Paste'!S:S))</f>
        <v>608</v>
      </c>
      <c r="G23" s="50">
        <f t="shared" si="3"/>
        <v>6540</v>
      </c>
      <c r="H23" s="20">
        <f t="shared" si="1"/>
        <v>6.54</v>
      </c>
      <c r="I23" s="14"/>
      <c r="J23" s="22">
        <f t="shared" si="4"/>
        <v>6.54</v>
      </c>
      <c r="K23" s="12"/>
      <c r="L23" s="73"/>
      <c r="M23" s="82"/>
      <c r="N23" s="85"/>
      <c r="O23" s="16"/>
      <c r="P23" s="86"/>
      <c r="Q23" s="73"/>
      <c r="R23" s="4"/>
      <c r="S23" s="3" t="s">
        <v>492</v>
      </c>
      <c r="T23" s="9"/>
    </row>
    <row r="24" spans="1:20" x14ac:dyDescent="0.25">
      <c r="A24" s="7">
        <f t="shared" si="2"/>
        <v>17</v>
      </c>
      <c r="B24" s="18" t="str">
        <f>IFERROR(VLOOKUP(A24,'ULD Forecast Paste'!$A:$V,3,FALSE),"")</f>
        <v>UPST606198</v>
      </c>
      <c r="C24" s="19" t="str">
        <f>IFERROR(VLOOKUP(B24,'ULD Forecast Paste'!C:F,4,FALSE),"")</f>
        <v>3229</v>
      </c>
      <c r="D24" s="48">
        <f>IF(SUMIF('ULD Forecast Paste'!$C:$C,'Unload Schedule'!$B24,'ULD Forecast Paste'!R:R)=0,"",SUMIF('ULD Forecast Paste'!$C:$C,'Unload Schedule'!$B24,'ULD Forecast Paste'!R:R))</f>
        <v>1522</v>
      </c>
      <c r="E24" s="49">
        <f t="shared" si="0"/>
        <v>182</v>
      </c>
      <c r="F24" s="49">
        <f>IF(SUMIF('ULD Forecast Paste'!$C:$C,'Unload Schedule'!$B24,'ULD Forecast Paste'!S:S)=0,"",SUMIF('ULD Forecast Paste'!$C:$C,'Unload Schedule'!$B24,'ULD Forecast Paste'!S:S))</f>
        <v>26</v>
      </c>
      <c r="G24" s="50">
        <f t="shared" si="3"/>
        <v>1366</v>
      </c>
      <c r="H24" s="20">
        <f t="shared" si="1"/>
        <v>1.3660000000000001</v>
      </c>
      <c r="I24" s="14"/>
      <c r="J24" s="22">
        <f t="shared" si="4"/>
        <v>1.3660000000000001</v>
      </c>
      <c r="K24" s="12"/>
      <c r="L24" s="73"/>
      <c r="M24" s="82"/>
      <c r="N24" s="85"/>
      <c r="O24" s="16"/>
      <c r="P24" s="86"/>
      <c r="Q24" s="73"/>
      <c r="R24" s="4"/>
      <c r="S24" s="3" t="s">
        <v>492</v>
      </c>
      <c r="T24" s="9"/>
    </row>
    <row r="25" spans="1:20" x14ac:dyDescent="0.25">
      <c r="A25" s="7">
        <f t="shared" si="2"/>
        <v>18</v>
      </c>
      <c r="B25" s="18" t="str">
        <f>IFERROR(VLOOKUP(A25,'ULD Forecast Paste'!$A:$V,3,FALSE),"")</f>
        <v>UPST600646</v>
      </c>
      <c r="C25" s="19" t="str">
        <f>IFERROR(VLOOKUP(B25,'ULD Forecast Paste'!C:F,4,FALSE),"")</f>
        <v>6059</v>
      </c>
      <c r="D25" s="48">
        <f>IF(SUMIF('ULD Forecast Paste'!$C:$C,'Unload Schedule'!$B25,'ULD Forecast Paste'!R:R)=0,"",SUMIF('ULD Forecast Paste'!$C:$C,'Unload Schedule'!$B25,'ULD Forecast Paste'!R:R))</f>
        <v>4672</v>
      </c>
      <c r="E25" s="49">
        <f t="shared" si="0"/>
        <v>1176</v>
      </c>
      <c r="F25" s="49">
        <f>IF(SUMIF('ULD Forecast Paste'!$C:$C,'Unload Schedule'!$B25,'ULD Forecast Paste'!S:S)=0,"",SUMIF('ULD Forecast Paste'!$C:$C,'Unload Schedule'!$B25,'ULD Forecast Paste'!S:S))</f>
        <v>168</v>
      </c>
      <c r="G25" s="50">
        <f t="shared" si="3"/>
        <v>3664</v>
      </c>
      <c r="H25" s="20">
        <f t="shared" si="1"/>
        <v>3.6640000000000001</v>
      </c>
      <c r="I25" s="14"/>
      <c r="J25" s="22">
        <f t="shared" si="4"/>
        <v>3.6640000000000001</v>
      </c>
      <c r="K25" s="12"/>
      <c r="L25" s="73"/>
      <c r="M25" s="82"/>
      <c r="N25" s="85"/>
      <c r="O25" s="16"/>
      <c r="P25" s="86"/>
      <c r="Q25" s="73"/>
      <c r="R25" s="4"/>
      <c r="S25" s="3" t="s">
        <v>492</v>
      </c>
      <c r="T25" s="9"/>
    </row>
    <row r="26" spans="1:20" x14ac:dyDescent="0.25">
      <c r="A26" s="7">
        <f t="shared" si="2"/>
        <v>19</v>
      </c>
      <c r="B26" s="18" t="str">
        <f>IFERROR(VLOOKUP(A26,'ULD Forecast Paste'!$A:$V,3,FALSE),"")</f>
        <v>UPST837230</v>
      </c>
      <c r="C26" s="19" t="str">
        <f>IFERROR(VLOOKUP(B26,'ULD Forecast Paste'!C:F,4,FALSE),"")</f>
        <v>6059</v>
      </c>
      <c r="D26" s="48">
        <f>IF(SUMIF('ULD Forecast Paste'!$C:$C,'Unload Schedule'!$B26,'ULD Forecast Paste'!R:R)=0,"",SUMIF('ULD Forecast Paste'!$C:$C,'Unload Schedule'!$B26,'ULD Forecast Paste'!R:R))</f>
        <v>8</v>
      </c>
      <c r="E26" s="49" t="str">
        <f t="shared" si="0"/>
        <v/>
      </c>
      <c r="F26" s="49" t="str">
        <f>IF(SUMIF('ULD Forecast Paste'!$C:$C,'Unload Schedule'!$B26,'ULD Forecast Paste'!S:S)=0,"",SUMIF('ULD Forecast Paste'!$C:$C,'Unload Schedule'!$B26,'ULD Forecast Paste'!S:S))</f>
        <v/>
      </c>
      <c r="G26" s="50" t="str">
        <f t="shared" si="3"/>
        <v/>
      </c>
      <c r="H26" s="20" t="str">
        <f t="shared" si="1"/>
        <v/>
      </c>
      <c r="I26" s="14"/>
      <c r="J26" s="22" t="str">
        <f t="shared" si="4"/>
        <v/>
      </c>
      <c r="K26" s="12"/>
      <c r="L26" s="73"/>
      <c r="M26" s="82"/>
      <c r="N26" s="85"/>
      <c r="O26" s="16"/>
      <c r="P26" s="86"/>
      <c r="Q26" s="73"/>
      <c r="R26" s="4"/>
      <c r="S26" s="3" t="s">
        <v>492</v>
      </c>
      <c r="T26" s="9"/>
    </row>
    <row r="27" spans="1:20" x14ac:dyDescent="0.25">
      <c r="A27" s="7">
        <f t="shared" si="2"/>
        <v>20</v>
      </c>
      <c r="B27" s="18" t="str">
        <f>IFERROR(VLOOKUP(A27,'ULD Forecast Paste'!$A:$V,3,FALSE),"")</f>
        <v/>
      </c>
      <c r="C27" s="19" t="str">
        <f>IFERROR(VLOOKUP(B27,'ULD Forecast Paste'!C:F,4,FALSE),"")</f>
        <v/>
      </c>
      <c r="D27" s="48" t="str">
        <f>IF(SUMIF('ULD Forecast Paste'!$C:$C,'Unload Schedule'!$B27,'ULD Forecast Paste'!R:R)=0,"",SUMIF('ULD Forecast Paste'!$C:$C,'Unload Schedule'!$B27,'ULD Forecast Paste'!R:R))</f>
        <v/>
      </c>
      <c r="E27" s="49" t="str">
        <f t="shared" si="0"/>
        <v/>
      </c>
      <c r="F27" s="49" t="str">
        <f>IF(SUMIF('ULD Forecast Paste'!$C:$C,'Unload Schedule'!$B27,'ULD Forecast Paste'!S:S)=0,"",SUMIF('ULD Forecast Paste'!$C:$C,'Unload Schedule'!$B27,'ULD Forecast Paste'!S:S))</f>
        <v/>
      </c>
      <c r="G27" s="50" t="str">
        <f t="shared" si="3"/>
        <v/>
      </c>
      <c r="H27" s="20" t="str">
        <f t="shared" si="1"/>
        <v/>
      </c>
      <c r="I27" s="14"/>
      <c r="J27" s="22" t="str">
        <f t="shared" si="4"/>
        <v/>
      </c>
      <c r="K27" s="12"/>
      <c r="L27" s="73"/>
      <c r="M27" s="82"/>
      <c r="N27" s="85"/>
      <c r="O27" s="16"/>
      <c r="P27" s="86"/>
      <c r="Q27" s="73"/>
      <c r="R27" s="4"/>
      <c r="S27" s="3" t="s">
        <v>492</v>
      </c>
      <c r="T27" s="9"/>
    </row>
    <row r="28" spans="1:20" x14ac:dyDescent="0.25">
      <c r="A28" s="7">
        <f t="shared" si="2"/>
        <v>21</v>
      </c>
      <c r="B28" s="18" t="str">
        <f>IFERROR(VLOOKUP(A28,'ULD Forecast Paste'!$A:$V,3,FALSE),"")</f>
        <v/>
      </c>
      <c r="C28" s="19" t="str">
        <f>IFERROR(VLOOKUP(B28,'ULD Forecast Paste'!C:F,4,FALSE),"")</f>
        <v/>
      </c>
      <c r="D28" s="48" t="str">
        <f>IF(SUMIF('ULD Forecast Paste'!$C:$C,'Unload Schedule'!$B28,'ULD Forecast Paste'!R:R)=0,"",SUMIF('ULD Forecast Paste'!$C:$C,'Unload Schedule'!$B28,'ULD Forecast Paste'!R:R))</f>
        <v/>
      </c>
      <c r="E28" s="49" t="str">
        <f t="shared" si="0"/>
        <v/>
      </c>
      <c r="F28" s="49" t="str">
        <f>IF(SUMIF('ULD Forecast Paste'!$C:$C,'Unload Schedule'!$B28,'ULD Forecast Paste'!S:S)=0,"",SUMIF('ULD Forecast Paste'!$C:$C,'Unload Schedule'!$B28,'ULD Forecast Paste'!S:S))</f>
        <v/>
      </c>
      <c r="G28" s="50" t="str">
        <f t="shared" si="3"/>
        <v/>
      </c>
      <c r="H28" s="20" t="str">
        <f t="shared" si="1"/>
        <v/>
      </c>
      <c r="I28" s="14"/>
      <c r="J28" s="22" t="str">
        <f t="shared" si="4"/>
        <v/>
      </c>
      <c r="K28" s="12"/>
      <c r="L28" s="73"/>
      <c r="M28" s="82"/>
      <c r="N28" s="85"/>
      <c r="O28" s="16"/>
      <c r="P28" s="86"/>
      <c r="Q28" s="73"/>
      <c r="R28" s="4"/>
      <c r="S28" s="3" t="s">
        <v>492</v>
      </c>
      <c r="T28" s="9"/>
    </row>
    <row r="29" spans="1:20" x14ac:dyDescent="0.25">
      <c r="A29" s="7">
        <f t="shared" si="2"/>
        <v>22</v>
      </c>
      <c r="B29" s="18" t="str">
        <f>IFERROR(VLOOKUP(A29,'ULD Forecast Paste'!$A:$V,3,FALSE),"")</f>
        <v/>
      </c>
      <c r="C29" s="19" t="str">
        <f>IFERROR(VLOOKUP(B29,'ULD Forecast Paste'!C:F,4,FALSE),"")</f>
        <v/>
      </c>
      <c r="D29" s="48" t="str">
        <f>IF(SUMIF('ULD Forecast Paste'!$C:$C,'Unload Schedule'!$B29,'ULD Forecast Paste'!R:R)=0,"",SUMIF('ULD Forecast Paste'!$C:$C,'Unload Schedule'!$B29,'ULD Forecast Paste'!R:R))</f>
        <v/>
      </c>
      <c r="E29" s="49" t="str">
        <f t="shared" si="0"/>
        <v/>
      </c>
      <c r="F29" s="49" t="str">
        <f>IF(SUMIF('ULD Forecast Paste'!$C:$C,'Unload Schedule'!$B29,'ULD Forecast Paste'!S:S)=0,"",SUMIF('ULD Forecast Paste'!$C:$C,'Unload Schedule'!$B29,'ULD Forecast Paste'!S:S))</f>
        <v/>
      </c>
      <c r="G29" s="50" t="str">
        <f t="shared" si="3"/>
        <v/>
      </c>
      <c r="H29" s="20" t="str">
        <f t="shared" si="1"/>
        <v/>
      </c>
      <c r="I29" s="14"/>
      <c r="J29" s="22" t="str">
        <f t="shared" si="4"/>
        <v/>
      </c>
      <c r="K29" s="12"/>
      <c r="L29" s="73"/>
      <c r="M29" s="82"/>
      <c r="N29" s="85"/>
      <c r="O29" s="16"/>
      <c r="P29" s="86"/>
      <c r="Q29" s="73"/>
      <c r="R29" s="4"/>
      <c r="S29" s="3" t="s">
        <v>492</v>
      </c>
      <c r="T29" s="9"/>
    </row>
    <row r="30" spans="1:20" x14ac:dyDescent="0.25">
      <c r="A30" s="7">
        <f t="shared" si="2"/>
        <v>23</v>
      </c>
      <c r="B30" s="18" t="str">
        <f>IFERROR(VLOOKUP(A30,'ULD Forecast Paste'!$A:$V,3,FALSE),"")</f>
        <v/>
      </c>
      <c r="C30" s="19" t="str">
        <f>IFERROR(VLOOKUP(B30,'ULD Forecast Paste'!C:F,4,FALSE),"")</f>
        <v/>
      </c>
      <c r="D30" s="48" t="str">
        <f>IF(SUMIF('ULD Forecast Paste'!$C:$C,'Unload Schedule'!$B30,'ULD Forecast Paste'!R:R)=0,"",SUMIF('ULD Forecast Paste'!$C:$C,'Unload Schedule'!$B30,'ULD Forecast Paste'!R:R))</f>
        <v/>
      </c>
      <c r="E30" s="49" t="str">
        <f t="shared" si="0"/>
        <v/>
      </c>
      <c r="F30" s="49" t="str">
        <f>IF(SUMIF('ULD Forecast Paste'!$C:$C,'Unload Schedule'!$B30,'ULD Forecast Paste'!S:S)=0,"",SUMIF('ULD Forecast Paste'!$C:$C,'Unload Schedule'!$B30,'ULD Forecast Paste'!S:S))</f>
        <v/>
      </c>
      <c r="G30" s="50" t="str">
        <f t="shared" si="3"/>
        <v/>
      </c>
      <c r="H30" s="20" t="str">
        <f t="shared" si="1"/>
        <v/>
      </c>
      <c r="I30" s="14"/>
      <c r="J30" s="22" t="str">
        <f t="shared" si="4"/>
        <v/>
      </c>
      <c r="K30" s="12"/>
      <c r="L30" s="73"/>
      <c r="M30" s="82"/>
      <c r="N30" s="85"/>
      <c r="O30" s="16"/>
      <c r="P30" s="86"/>
      <c r="Q30" s="73"/>
      <c r="R30" s="4"/>
      <c r="S30" s="3" t="s">
        <v>492</v>
      </c>
      <c r="T30" s="9"/>
    </row>
    <row r="31" spans="1:20" x14ac:dyDescent="0.25">
      <c r="A31" s="7">
        <f t="shared" si="2"/>
        <v>24</v>
      </c>
      <c r="B31" s="18" t="str">
        <f>IFERROR(VLOOKUP(A31,'ULD Forecast Paste'!$A:$V,3,FALSE),"")</f>
        <v/>
      </c>
      <c r="C31" s="19" t="str">
        <f>IFERROR(VLOOKUP(B31,'ULD Forecast Paste'!C:F,4,FALSE),"")</f>
        <v/>
      </c>
      <c r="D31" s="48" t="str">
        <f>IF(SUMIF('ULD Forecast Paste'!$C:$C,'Unload Schedule'!$B31,'ULD Forecast Paste'!R:R)=0,"",SUMIF('ULD Forecast Paste'!$C:$C,'Unload Schedule'!$B31,'ULD Forecast Paste'!R:R))</f>
        <v/>
      </c>
      <c r="E31" s="49" t="str">
        <f t="shared" si="0"/>
        <v/>
      </c>
      <c r="F31" s="49" t="str">
        <f>IF(SUMIF('ULD Forecast Paste'!$C:$C,'Unload Schedule'!$B31,'ULD Forecast Paste'!S:S)=0,"",SUMIF('ULD Forecast Paste'!$C:$C,'Unload Schedule'!$B31,'ULD Forecast Paste'!S:S))</f>
        <v/>
      </c>
      <c r="G31" s="50" t="str">
        <f t="shared" si="3"/>
        <v/>
      </c>
      <c r="H31" s="20" t="str">
        <f t="shared" si="1"/>
        <v/>
      </c>
      <c r="I31" s="14"/>
      <c r="J31" s="22" t="str">
        <f t="shared" si="4"/>
        <v/>
      </c>
      <c r="K31" s="12"/>
      <c r="L31" s="73"/>
      <c r="M31" s="82"/>
      <c r="N31" s="85"/>
      <c r="O31" s="16"/>
      <c r="P31" s="86"/>
      <c r="Q31" s="73"/>
      <c r="R31" s="4"/>
      <c r="S31" s="3" t="s">
        <v>492</v>
      </c>
      <c r="T31" s="9"/>
    </row>
    <row r="32" spans="1:20" x14ac:dyDescent="0.25">
      <c r="A32" s="7">
        <f t="shared" si="2"/>
        <v>25</v>
      </c>
      <c r="B32" s="18" t="str">
        <f>IFERROR(VLOOKUP(A32,'ULD Forecast Paste'!$A:$V,3,FALSE),"")</f>
        <v/>
      </c>
      <c r="C32" s="19" t="str">
        <f>IFERROR(VLOOKUP(B32,'ULD Forecast Paste'!C:F,4,FALSE),"")</f>
        <v/>
      </c>
      <c r="D32" s="48" t="str">
        <f>IF(SUMIF('ULD Forecast Paste'!$C:$C,'Unload Schedule'!$B32,'ULD Forecast Paste'!R:R)=0,"",SUMIF('ULD Forecast Paste'!$C:$C,'Unload Schedule'!$B32,'ULD Forecast Paste'!R:R))</f>
        <v/>
      </c>
      <c r="E32" s="49" t="str">
        <f t="shared" si="0"/>
        <v/>
      </c>
      <c r="F32" s="49" t="str">
        <f>IF(SUMIF('ULD Forecast Paste'!$C:$C,'Unload Schedule'!$B32,'ULD Forecast Paste'!S:S)=0,"",SUMIF('ULD Forecast Paste'!$C:$C,'Unload Schedule'!$B32,'ULD Forecast Paste'!S:S))</f>
        <v/>
      </c>
      <c r="G32" s="50" t="str">
        <f t="shared" si="3"/>
        <v/>
      </c>
      <c r="H32" s="20" t="str">
        <f t="shared" si="1"/>
        <v/>
      </c>
      <c r="I32" s="14"/>
      <c r="J32" s="22" t="str">
        <f t="shared" si="4"/>
        <v/>
      </c>
      <c r="K32" s="12"/>
      <c r="L32" s="73"/>
      <c r="M32" s="82"/>
      <c r="N32" s="85"/>
      <c r="O32" s="16"/>
      <c r="P32" s="86"/>
      <c r="Q32" s="73"/>
      <c r="R32" s="4"/>
      <c r="S32" s="3" t="s">
        <v>492</v>
      </c>
      <c r="T32" s="9"/>
    </row>
    <row r="33" spans="1:20" x14ac:dyDescent="0.25">
      <c r="A33" s="7">
        <f t="shared" si="2"/>
        <v>26</v>
      </c>
      <c r="B33" s="18" t="str">
        <f>IFERROR(VLOOKUP(A33,'ULD Forecast Paste'!$A:$V,3,FALSE),"")</f>
        <v/>
      </c>
      <c r="C33" s="19" t="str">
        <f>IFERROR(VLOOKUP(B33,'ULD Forecast Paste'!C:F,4,FALSE),"")</f>
        <v/>
      </c>
      <c r="D33" s="48" t="str">
        <f>IF(SUMIF('ULD Forecast Paste'!$C:$C,'Unload Schedule'!$B33,'ULD Forecast Paste'!R:R)=0,"",SUMIF('ULD Forecast Paste'!$C:$C,'Unload Schedule'!$B33,'ULD Forecast Paste'!R:R))</f>
        <v/>
      </c>
      <c r="E33" s="49" t="str">
        <f t="shared" si="0"/>
        <v/>
      </c>
      <c r="F33" s="49" t="str">
        <f>IF(SUMIF('ULD Forecast Paste'!$C:$C,'Unload Schedule'!$B33,'ULD Forecast Paste'!S:S)=0,"",SUMIF('ULD Forecast Paste'!$C:$C,'Unload Schedule'!$B33,'ULD Forecast Paste'!S:S))</f>
        <v/>
      </c>
      <c r="G33" s="50" t="str">
        <f t="shared" si="3"/>
        <v/>
      </c>
      <c r="H33" s="20" t="str">
        <f t="shared" si="1"/>
        <v/>
      </c>
      <c r="I33" s="14"/>
      <c r="J33" s="22" t="str">
        <f t="shared" si="4"/>
        <v/>
      </c>
      <c r="K33" s="12"/>
      <c r="L33" s="73"/>
      <c r="M33" s="82"/>
      <c r="N33" s="85"/>
      <c r="O33" s="16"/>
      <c r="P33" s="86"/>
      <c r="Q33" s="73"/>
      <c r="R33" s="4"/>
      <c r="S33" s="3" t="s">
        <v>492</v>
      </c>
      <c r="T33" s="9"/>
    </row>
    <row r="34" spans="1:20" x14ac:dyDescent="0.25">
      <c r="A34" s="7">
        <f t="shared" si="2"/>
        <v>27</v>
      </c>
      <c r="B34" s="18" t="str">
        <f>IFERROR(VLOOKUP(A34,'ULD Forecast Paste'!$A:$V,3,FALSE),"")</f>
        <v/>
      </c>
      <c r="C34" s="19" t="str">
        <f>IFERROR(VLOOKUP(B34,'ULD Forecast Paste'!C:F,4,FALSE),"")</f>
        <v/>
      </c>
      <c r="D34" s="48" t="str">
        <f>IF(SUMIF('ULD Forecast Paste'!$C:$C,'Unload Schedule'!$B34,'ULD Forecast Paste'!R:R)=0,"",SUMIF('ULD Forecast Paste'!$C:$C,'Unload Schedule'!$B34,'ULD Forecast Paste'!R:R))</f>
        <v/>
      </c>
      <c r="E34" s="49" t="str">
        <f t="shared" si="0"/>
        <v/>
      </c>
      <c r="F34" s="49" t="str">
        <f>IF(SUMIF('ULD Forecast Paste'!$C:$C,'Unload Schedule'!$B34,'ULD Forecast Paste'!S:S)=0,"",SUMIF('ULD Forecast Paste'!$C:$C,'Unload Schedule'!$B34,'ULD Forecast Paste'!S:S))</f>
        <v/>
      </c>
      <c r="G34" s="50" t="str">
        <f t="shared" si="3"/>
        <v/>
      </c>
      <c r="H34" s="20" t="str">
        <f t="shared" si="1"/>
        <v/>
      </c>
      <c r="I34" s="14"/>
      <c r="J34" s="22" t="str">
        <f t="shared" si="4"/>
        <v/>
      </c>
      <c r="K34" s="12"/>
      <c r="L34" s="73"/>
      <c r="M34" s="82"/>
      <c r="N34" s="85"/>
      <c r="O34" s="16"/>
      <c r="P34" s="86"/>
      <c r="Q34" s="73"/>
      <c r="R34" s="4"/>
      <c r="S34" s="3" t="s">
        <v>492</v>
      </c>
      <c r="T34" s="9"/>
    </row>
    <row r="35" spans="1:20" x14ac:dyDescent="0.25">
      <c r="A35" s="7">
        <f t="shared" si="2"/>
        <v>28</v>
      </c>
      <c r="B35" s="18" t="str">
        <f>IFERROR(VLOOKUP(A35,'ULD Forecast Paste'!$A:$V,3,FALSE),"")</f>
        <v/>
      </c>
      <c r="C35" s="19" t="str">
        <f>IFERROR(VLOOKUP(B35,'ULD Forecast Paste'!C:F,4,FALSE),"")</f>
        <v/>
      </c>
      <c r="D35" s="48" t="str">
        <f>IF(SUMIF('ULD Forecast Paste'!$C:$C,'Unload Schedule'!$B35,'ULD Forecast Paste'!R:R)=0,"",SUMIF('ULD Forecast Paste'!$C:$C,'Unload Schedule'!$B35,'ULD Forecast Paste'!R:R))</f>
        <v/>
      </c>
      <c r="E35" s="49" t="str">
        <f t="shared" si="0"/>
        <v/>
      </c>
      <c r="F35" s="49" t="str">
        <f>IF(SUMIF('ULD Forecast Paste'!$C:$C,'Unload Schedule'!$B35,'ULD Forecast Paste'!S:S)=0,"",SUMIF('ULD Forecast Paste'!$C:$C,'Unload Schedule'!$B35,'ULD Forecast Paste'!S:S))</f>
        <v/>
      </c>
      <c r="G35" s="50" t="str">
        <f t="shared" ref="G35:G37" si="5">IFERROR(D35-E35+F35,"")</f>
        <v/>
      </c>
      <c r="H35" s="20" t="str">
        <f t="shared" si="1"/>
        <v/>
      </c>
      <c r="I35" s="14"/>
      <c r="J35" s="22" t="str">
        <f t="shared" ref="J35:J37" si="6">IFERROR(I35+H35,"")</f>
        <v/>
      </c>
      <c r="K35" s="12"/>
      <c r="L35" s="73"/>
      <c r="M35" s="82"/>
      <c r="N35" s="85"/>
      <c r="O35" s="16"/>
      <c r="P35" s="86"/>
      <c r="Q35" s="73"/>
      <c r="R35" s="4"/>
      <c r="S35" s="3" t="s">
        <v>492</v>
      </c>
      <c r="T35" s="9"/>
    </row>
    <row r="36" spans="1:20" x14ac:dyDescent="0.25">
      <c r="A36" s="7">
        <f t="shared" si="2"/>
        <v>29</v>
      </c>
      <c r="B36" s="18" t="str">
        <f>IFERROR(VLOOKUP(A36,'ULD Forecast Paste'!$A:$V,3,FALSE),"")</f>
        <v/>
      </c>
      <c r="C36" s="19" t="str">
        <f>IFERROR(VLOOKUP(B36,'ULD Forecast Paste'!C:F,4,FALSE),"")</f>
        <v/>
      </c>
      <c r="D36" s="48" t="str">
        <f>IF(SUMIF('ULD Forecast Paste'!$C:$C,'Unload Schedule'!$B36,'ULD Forecast Paste'!R:R)=0,"",SUMIF('ULD Forecast Paste'!$C:$C,'Unload Schedule'!$B36,'ULD Forecast Paste'!R:R))</f>
        <v/>
      </c>
      <c r="E36" s="49" t="str">
        <f t="shared" si="0"/>
        <v/>
      </c>
      <c r="F36" s="49" t="str">
        <f>IF(SUMIF('ULD Forecast Paste'!$C:$C,'Unload Schedule'!$B36,'ULD Forecast Paste'!S:S)=0,"",SUMIF('ULD Forecast Paste'!$C:$C,'Unload Schedule'!$B36,'ULD Forecast Paste'!S:S))</f>
        <v/>
      </c>
      <c r="G36" s="50" t="str">
        <f t="shared" si="5"/>
        <v/>
      </c>
      <c r="H36" s="20" t="str">
        <f t="shared" si="1"/>
        <v/>
      </c>
      <c r="I36" s="14"/>
      <c r="J36" s="22" t="str">
        <f t="shared" si="6"/>
        <v/>
      </c>
      <c r="K36" s="12"/>
      <c r="L36" s="73"/>
      <c r="M36" s="82"/>
      <c r="N36" s="85"/>
      <c r="O36" s="16"/>
      <c r="P36" s="86"/>
      <c r="Q36" s="73"/>
      <c r="R36" s="4"/>
      <c r="S36" s="3" t="s">
        <v>492</v>
      </c>
      <c r="T36" s="9"/>
    </row>
    <row r="37" spans="1:20" x14ac:dyDescent="0.25">
      <c r="A37" s="7">
        <f t="shared" si="2"/>
        <v>30</v>
      </c>
      <c r="B37" s="18" t="str">
        <f>IFERROR(VLOOKUP(A37,'ULD Forecast Paste'!$A:$V,3,FALSE),"")</f>
        <v/>
      </c>
      <c r="C37" s="19" t="str">
        <f>IFERROR(VLOOKUP(B37,'ULD Forecast Paste'!C:F,4,FALSE),"")</f>
        <v/>
      </c>
      <c r="D37" s="48" t="str">
        <f>IF(SUMIF('ULD Forecast Paste'!$C:$C,'Unload Schedule'!$B37,'ULD Forecast Paste'!R:R)=0,"",SUMIF('ULD Forecast Paste'!$C:$C,'Unload Schedule'!$B37,'ULD Forecast Paste'!R:R))</f>
        <v/>
      </c>
      <c r="E37" s="49" t="str">
        <f t="shared" si="0"/>
        <v/>
      </c>
      <c r="F37" s="49" t="str">
        <f>IF(SUMIF('ULD Forecast Paste'!$C:$C,'Unload Schedule'!$B37,'ULD Forecast Paste'!S:S)=0,"",SUMIF('ULD Forecast Paste'!$C:$C,'Unload Schedule'!$B37,'ULD Forecast Paste'!S:S))</f>
        <v/>
      </c>
      <c r="G37" s="50" t="str">
        <f t="shared" si="5"/>
        <v/>
      </c>
      <c r="H37" s="20" t="str">
        <f t="shared" si="1"/>
        <v/>
      </c>
      <c r="I37" s="14"/>
      <c r="J37" s="22" t="str">
        <f t="shared" si="6"/>
        <v/>
      </c>
      <c r="K37" s="12"/>
      <c r="L37" s="73"/>
      <c r="M37" s="82"/>
      <c r="N37" s="85"/>
      <c r="O37" s="16"/>
      <c r="P37" s="86"/>
      <c r="Q37" s="73"/>
      <c r="R37" s="4"/>
      <c r="S37" s="3" t="s">
        <v>492</v>
      </c>
      <c r="T37" s="9"/>
    </row>
    <row r="38" spans="1:20" x14ac:dyDescent="0.25">
      <c r="A38" s="7">
        <f t="shared" si="2"/>
        <v>31</v>
      </c>
      <c r="B38" s="18" t="str">
        <f>IFERROR(VLOOKUP(A38,'ULD Forecast Paste'!$A:$V,3,FALSE),"")</f>
        <v/>
      </c>
      <c r="C38" s="19" t="str">
        <f>IFERROR(VLOOKUP(B38,'ULD Forecast Paste'!C:F,4,FALSE),"")</f>
        <v/>
      </c>
      <c r="D38" s="48" t="str">
        <f>IF(SUMIF('ULD Forecast Paste'!$C:$C,'Unload Schedule'!$B38,'ULD Forecast Paste'!R:R)=0,"",SUMIF('ULD Forecast Paste'!$C:$C,'Unload Schedule'!$B38,'ULD Forecast Paste'!R:R))</f>
        <v/>
      </c>
      <c r="E38" s="49" t="str">
        <f t="shared" si="0"/>
        <v/>
      </c>
      <c r="F38" s="49" t="str">
        <f>IF(SUMIF('ULD Forecast Paste'!$C:$C,'Unload Schedule'!$B38,'ULD Forecast Paste'!S:S)=0,"",SUMIF('ULD Forecast Paste'!$C:$C,'Unload Schedule'!$B38,'ULD Forecast Paste'!S:S))</f>
        <v/>
      </c>
      <c r="G38" s="50" t="str">
        <f t="shared" ref="G38" si="7">IFERROR(D38-E38+F38,"")</f>
        <v/>
      </c>
      <c r="H38" s="20" t="str">
        <f t="shared" si="1"/>
        <v/>
      </c>
      <c r="I38" s="14"/>
      <c r="J38" s="22" t="str">
        <f t="shared" ref="J38" si="8">IFERROR(I38+H38,"")</f>
        <v/>
      </c>
      <c r="K38" s="12"/>
      <c r="L38" s="73"/>
      <c r="M38" s="82"/>
      <c r="N38" s="85"/>
      <c r="O38" s="16"/>
      <c r="P38" s="86"/>
      <c r="Q38" s="73"/>
      <c r="R38" s="4"/>
      <c r="S38" s="3" t="s">
        <v>492</v>
      </c>
      <c r="T38" s="9"/>
    </row>
    <row r="39" spans="1:20" x14ac:dyDescent="0.25">
      <c r="A39" s="7">
        <f t="shared" si="2"/>
        <v>32</v>
      </c>
      <c r="B39" s="18" t="str">
        <f>IFERROR(VLOOKUP(A39,'ULD Forecast Paste'!$A:$V,3,FALSE),"")</f>
        <v/>
      </c>
      <c r="C39" s="19" t="str">
        <f>IFERROR(VLOOKUP(B39,'ULD Forecast Paste'!C:F,4,FALSE),"")</f>
        <v/>
      </c>
      <c r="D39" s="48" t="str">
        <f>IF(SUMIF('ULD Forecast Paste'!$C:$C,'Unload Schedule'!$B39,'ULD Forecast Paste'!R:R)=0,"",SUMIF('ULD Forecast Paste'!$C:$C,'Unload Schedule'!$B39,'ULD Forecast Paste'!R:R))</f>
        <v/>
      </c>
      <c r="E39" s="49" t="str">
        <f t="shared" si="0"/>
        <v/>
      </c>
      <c r="F39" s="49" t="str">
        <f>IF(SUMIF('ULD Forecast Paste'!$C:$C,'Unload Schedule'!$B39,'ULD Forecast Paste'!S:S)=0,"",SUMIF('ULD Forecast Paste'!$C:$C,'Unload Schedule'!$B39,'ULD Forecast Paste'!S:S))</f>
        <v/>
      </c>
      <c r="G39" s="50" t="str">
        <f t="shared" ref="G39:G40" si="9">IFERROR(D39-E39+F39,"")</f>
        <v/>
      </c>
      <c r="H39" s="20" t="str">
        <f t="shared" si="1"/>
        <v/>
      </c>
      <c r="I39" s="14"/>
      <c r="J39" s="22" t="str">
        <f t="shared" ref="J39:J40" si="10">IFERROR(I39+H39,"")</f>
        <v/>
      </c>
      <c r="K39" s="12"/>
      <c r="L39" s="73"/>
      <c r="M39" s="82"/>
      <c r="N39" s="85"/>
      <c r="O39" s="16"/>
      <c r="P39" s="86"/>
      <c r="Q39" s="73"/>
      <c r="R39" s="4"/>
      <c r="S39" s="3" t="s">
        <v>492</v>
      </c>
      <c r="T39" s="9"/>
    </row>
    <row r="40" spans="1:20" x14ac:dyDescent="0.25">
      <c r="A40" s="7">
        <f t="shared" si="2"/>
        <v>33</v>
      </c>
      <c r="B40" s="18" t="str">
        <f>IFERROR(VLOOKUP(A40,'ULD Forecast Paste'!$A:$V,3,FALSE),"")</f>
        <v/>
      </c>
      <c r="C40" s="19" t="str">
        <f>IFERROR(VLOOKUP(B40,'ULD Forecast Paste'!C:F,4,FALSE),"")</f>
        <v/>
      </c>
      <c r="D40" s="48" t="str">
        <f>IF(SUMIF('ULD Forecast Paste'!$C:$C,'Unload Schedule'!$B40,'ULD Forecast Paste'!R:R)=0,"",SUMIF('ULD Forecast Paste'!$C:$C,'Unload Schedule'!$B40,'ULD Forecast Paste'!R:R))</f>
        <v/>
      </c>
      <c r="E40" s="49" t="str">
        <f t="shared" si="0"/>
        <v/>
      </c>
      <c r="F40" s="49" t="str">
        <f>IF(SUMIF('ULD Forecast Paste'!$C:$C,'Unload Schedule'!$B40,'ULD Forecast Paste'!S:S)=0,"",SUMIF('ULD Forecast Paste'!$C:$C,'Unload Schedule'!$B40,'ULD Forecast Paste'!S:S))</f>
        <v/>
      </c>
      <c r="G40" s="50" t="str">
        <f t="shared" si="9"/>
        <v/>
      </c>
      <c r="H40" s="20" t="str">
        <f t="shared" si="1"/>
        <v/>
      </c>
      <c r="I40" s="14"/>
      <c r="J40" s="22" t="str">
        <f t="shared" si="10"/>
        <v/>
      </c>
      <c r="K40" s="12"/>
      <c r="L40" s="73"/>
      <c r="M40" s="82"/>
      <c r="N40" s="85"/>
      <c r="O40" s="16"/>
      <c r="P40" s="86"/>
      <c r="Q40" s="73"/>
      <c r="R40" s="4"/>
      <c r="S40" s="3" t="s">
        <v>492</v>
      </c>
      <c r="T40" s="9"/>
    </row>
    <row r="41" spans="1:20" ht="15.75" thickBot="1" x14ac:dyDescent="0.3">
      <c r="A41" s="7">
        <f t="shared" si="2"/>
        <v>34</v>
      </c>
      <c r="B41" s="21"/>
      <c r="C41" s="64"/>
      <c r="D41" s="65"/>
      <c r="E41" s="66"/>
      <c r="F41" s="66"/>
      <c r="G41" s="67"/>
      <c r="H41" s="68"/>
      <c r="I41" s="69"/>
      <c r="J41" s="70"/>
      <c r="K41" s="13"/>
      <c r="L41" s="75"/>
      <c r="M41" s="90"/>
      <c r="N41" s="87"/>
      <c r="O41" s="17"/>
      <c r="P41" s="88"/>
      <c r="Q41" s="75"/>
      <c r="R41" s="71"/>
      <c r="S41" s="10"/>
      <c r="T41" s="11"/>
    </row>
    <row r="42" spans="1:20" x14ac:dyDescent="0.25">
      <c r="D42" s="96" t="s">
        <v>52</v>
      </c>
      <c r="E42" s="97"/>
      <c r="F42" s="97"/>
      <c r="G42" s="98"/>
      <c r="H42" s="96" t="s">
        <v>51</v>
      </c>
      <c r="I42" s="97"/>
      <c r="J42" s="98"/>
      <c r="K42" s="76"/>
      <c r="L42" s="77"/>
      <c r="M42" s="77"/>
      <c r="N42" s="96" t="s">
        <v>491</v>
      </c>
      <c r="O42" s="97"/>
      <c r="P42" s="98"/>
      <c r="Q42" s="77"/>
      <c r="R42" s="77"/>
      <c r="S42" s="77"/>
      <c r="T42" s="78"/>
    </row>
    <row r="43" spans="1:20" ht="15.75" thickBot="1" x14ac:dyDescent="0.3">
      <c r="B43" s="1" t="s">
        <v>0</v>
      </c>
      <c r="C43" s="1" t="s">
        <v>1</v>
      </c>
      <c r="D43" s="35" t="s">
        <v>2</v>
      </c>
      <c r="E43" s="24" t="s">
        <v>4</v>
      </c>
      <c r="F43" s="24" t="s">
        <v>3</v>
      </c>
      <c r="G43" s="36" t="s">
        <v>49</v>
      </c>
      <c r="H43" s="35" t="s">
        <v>50</v>
      </c>
      <c r="I43" s="24" t="s">
        <v>5</v>
      </c>
      <c r="J43" s="36" t="s">
        <v>6</v>
      </c>
      <c r="K43" s="35" t="s">
        <v>7</v>
      </c>
      <c r="L43" s="38" t="s">
        <v>16</v>
      </c>
      <c r="M43" s="24" t="s">
        <v>9</v>
      </c>
      <c r="N43" s="37">
        <v>30</v>
      </c>
      <c r="O43" s="38">
        <v>60</v>
      </c>
      <c r="P43" s="39">
        <v>90</v>
      </c>
      <c r="Q43" s="24" t="s">
        <v>10</v>
      </c>
      <c r="R43" s="24" t="s">
        <v>8</v>
      </c>
      <c r="S43" s="24" t="s">
        <v>11</v>
      </c>
      <c r="T43" s="36" t="s">
        <v>12</v>
      </c>
    </row>
    <row r="44" spans="1:20" x14ac:dyDescent="0.25">
      <c r="A44" s="7">
        <f>A41+1</f>
        <v>35</v>
      </c>
      <c r="B44" s="26" t="str">
        <f>IFERROR(VLOOKUP(A44,'ULD Forecast Paste'!$A:$V,3,FALSE),"")</f>
        <v/>
      </c>
      <c r="C44" s="55" t="str">
        <f>IFERROR(VLOOKUP(B44,'ULD Forecast Paste'!C:F,4,FALSE),"")</f>
        <v/>
      </c>
      <c r="D44" s="56" t="str">
        <f>IF(SUMIF('ULD Forecast Paste'!$C:$C,'Unload Schedule'!$B44,'ULD Forecast Paste'!R:R)=0,"",SUMIF('ULD Forecast Paste'!$C:$C,'Unload Schedule'!$B44,'ULD Forecast Paste'!R:R))</f>
        <v/>
      </c>
      <c r="E44" s="57" t="str">
        <f t="shared" ref="E44:E73" si="11">IFERROR(IF(F44*$R$3=0,"",F44*$R$3),"")</f>
        <v/>
      </c>
      <c r="F44" s="57" t="str">
        <f>IF(SUMIF('ULD Forecast Paste'!$C:$C,'Unload Schedule'!$B44,'ULD Forecast Paste'!S:S)=0,"",SUMIF('ULD Forecast Paste'!$C:$C,'Unload Schedule'!$B44,'ULD Forecast Paste'!S:S))</f>
        <v/>
      </c>
      <c r="G44" s="58" t="str">
        <f t="shared" si="3"/>
        <v/>
      </c>
      <c r="H44" s="28" t="str">
        <f t="shared" ref="H44:H73" si="12">IFERROR((G44/$R$2),"")</f>
        <v/>
      </c>
      <c r="I44" s="59"/>
      <c r="J44" s="30" t="str">
        <f t="shared" si="4"/>
        <v/>
      </c>
      <c r="K44" s="54"/>
      <c r="L44" s="74"/>
      <c r="M44" s="89"/>
      <c r="N44" s="91"/>
      <c r="O44" s="60"/>
      <c r="P44" s="92"/>
      <c r="Q44" s="74"/>
      <c r="R44" s="62"/>
      <c r="S44" s="61" t="s">
        <v>492</v>
      </c>
      <c r="T44" s="63"/>
    </row>
    <row r="45" spans="1:20" x14ac:dyDescent="0.25">
      <c r="A45" s="7">
        <f t="shared" si="2"/>
        <v>36</v>
      </c>
      <c r="B45" s="18" t="str">
        <f>IFERROR(VLOOKUP(A45,'ULD Forecast Paste'!$A:$V,3,FALSE),"")</f>
        <v/>
      </c>
      <c r="C45" s="19" t="str">
        <f>IFERROR(VLOOKUP(B45,'ULD Forecast Paste'!C:F,4,FALSE),"")</f>
        <v/>
      </c>
      <c r="D45" s="48" t="str">
        <f>IF(SUMIF('ULD Forecast Paste'!$C:$C,'Unload Schedule'!$B45,'ULD Forecast Paste'!R:R)=0,"",SUMIF('ULD Forecast Paste'!$C:$C,'Unload Schedule'!$B45,'ULD Forecast Paste'!R:R))</f>
        <v/>
      </c>
      <c r="E45" s="49" t="str">
        <f t="shared" si="11"/>
        <v/>
      </c>
      <c r="F45" s="49" t="str">
        <f>IF(SUMIF('ULD Forecast Paste'!$C:$C,'Unload Schedule'!$B45,'ULD Forecast Paste'!S:S)=0,"",SUMIF('ULD Forecast Paste'!$C:$C,'Unload Schedule'!$B45,'ULD Forecast Paste'!S:S))</f>
        <v/>
      </c>
      <c r="G45" s="50" t="str">
        <f t="shared" si="3"/>
        <v/>
      </c>
      <c r="H45" s="20" t="str">
        <f t="shared" si="12"/>
        <v/>
      </c>
      <c r="I45" s="14"/>
      <c r="J45" s="22" t="str">
        <f t="shared" si="4"/>
        <v/>
      </c>
      <c r="K45" s="12"/>
      <c r="L45" s="73"/>
      <c r="M45" s="82"/>
      <c r="N45" s="85"/>
      <c r="O45" s="16"/>
      <c r="P45" s="86"/>
      <c r="Q45" s="73"/>
      <c r="R45" s="4"/>
      <c r="S45" s="3" t="s">
        <v>492</v>
      </c>
      <c r="T45" s="9"/>
    </row>
    <row r="46" spans="1:20" x14ac:dyDescent="0.25">
      <c r="A46" s="7">
        <f t="shared" si="2"/>
        <v>37</v>
      </c>
      <c r="B46" s="18" t="str">
        <f>IFERROR(VLOOKUP(A46,'ULD Forecast Paste'!$A:$V,3,FALSE),"")</f>
        <v/>
      </c>
      <c r="C46" s="19" t="str">
        <f>IFERROR(VLOOKUP(B46,'ULD Forecast Paste'!C:F,4,FALSE),"")</f>
        <v/>
      </c>
      <c r="D46" s="48" t="str">
        <f>IF(SUMIF('ULD Forecast Paste'!$C:$C,'Unload Schedule'!$B46,'ULD Forecast Paste'!R:R)=0,"",SUMIF('ULD Forecast Paste'!$C:$C,'Unload Schedule'!$B46,'ULD Forecast Paste'!R:R))</f>
        <v/>
      </c>
      <c r="E46" s="49" t="str">
        <f t="shared" si="11"/>
        <v/>
      </c>
      <c r="F46" s="49" t="str">
        <f>IF(SUMIF('ULD Forecast Paste'!$C:$C,'Unload Schedule'!$B46,'ULD Forecast Paste'!S:S)=0,"",SUMIF('ULD Forecast Paste'!$C:$C,'Unload Schedule'!$B46,'ULD Forecast Paste'!S:S))</f>
        <v/>
      </c>
      <c r="G46" s="50" t="str">
        <f t="shared" si="3"/>
        <v/>
      </c>
      <c r="H46" s="20" t="str">
        <f t="shared" si="12"/>
        <v/>
      </c>
      <c r="I46" s="14"/>
      <c r="J46" s="22" t="str">
        <f t="shared" si="4"/>
        <v/>
      </c>
      <c r="K46" s="12"/>
      <c r="L46" s="73"/>
      <c r="M46" s="82"/>
      <c r="N46" s="85"/>
      <c r="O46" s="16"/>
      <c r="P46" s="86"/>
      <c r="Q46" s="73"/>
      <c r="R46" s="4"/>
      <c r="S46" s="3" t="s">
        <v>492</v>
      </c>
      <c r="T46" s="9"/>
    </row>
    <row r="47" spans="1:20" x14ac:dyDescent="0.25">
      <c r="A47" s="7">
        <f t="shared" si="2"/>
        <v>38</v>
      </c>
      <c r="B47" s="18" t="str">
        <f>IFERROR(VLOOKUP(A47,'ULD Forecast Paste'!$A:$V,3,FALSE),"")</f>
        <v/>
      </c>
      <c r="C47" s="19" t="str">
        <f>IFERROR(VLOOKUP(B47,'ULD Forecast Paste'!C:F,4,FALSE),"")</f>
        <v/>
      </c>
      <c r="D47" s="48" t="str">
        <f>IF(SUMIF('ULD Forecast Paste'!$C:$C,'Unload Schedule'!$B47,'ULD Forecast Paste'!R:R)=0,"",SUMIF('ULD Forecast Paste'!$C:$C,'Unload Schedule'!$B47,'ULD Forecast Paste'!R:R))</f>
        <v/>
      </c>
      <c r="E47" s="49" t="str">
        <f t="shared" si="11"/>
        <v/>
      </c>
      <c r="F47" s="49" t="str">
        <f>IF(SUMIF('ULD Forecast Paste'!$C:$C,'Unload Schedule'!$B47,'ULD Forecast Paste'!S:S)=0,"",SUMIF('ULD Forecast Paste'!$C:$C,'Unload Schedule'!$B47,'ULD Forecast Paste'!S:S))</f>
        <v/>
      </c>
      <c r="G47" s="50" t="str">
        <f t="shared" si="3"/>
        <v/>
      </c>
      <c r="H47" s="20" t="str">
        <f t="shared" si="12"/>
        <v/>
      </c>
      <c r="I47" s="14"/>
      <c r="J47" s="22" t="str">
        <f t="shared" si="4"/>
        <v/>
      </c>
      <c r="K47" s="12"/>
      <c r="L47" s="73"/>
      <c r="M47" s="82"/>
      <c r="N47" s="85"/>
      <c r="O47" s="16"/>
      <c r="P47" s="86"/>
      <c r="Q47" s="73"/>
      <c r="R47" s="4"/>
      <c r="S47" s="3" t="s">
        <v>492</v>
      </c>
      <c r="T47" s="9"/>
    </row>
    <row r="48" spans="1:20" x14ac:dyDescent="0.25">
      <c r="A48" s="7">
        <f t="shared" si="2"/>
        <v>39</v>
      </c>
      <c r="B48" s="18" t="str">
        <f>IFERROR(VLOOKUP(A48,'ULD Forecast Paste'!$A:$V,3,FALSE),"")</f>
        <v/>
      </c>
      <c r="C48" s="19" t="str">
        <f>IFERROR(VLOOKUP(B48,'ULD Forecast Paste'!C:F,4,FALSE),"")</f>
        <v/>
      </c>
      <c r="D48" s="48" t="str">
        <f>IF(SUMIF('ULD Forecast Paste'!$C:$C,'Unload Schedule'!$B48,'ULD Forecast Paste'!R:R)=0,"",SUMIF('ULD Forecast Paste'!$C:$C,'Unload Schedule'!$B48,'ULD Forecast Paste'!R:R))</f>
        <v/>
      </c>
      <c r="E48" s="49" t="str">
        <f t="shared" si="11"/>
        <v/>
      </c>
      <c r="F48" s="49" t="str">
        <f>IF(SUMIF('ULD Forecast Paste'!$C:$C,'Unload Schedule'!$B48,'ULD Forecast Paste'!S:S)=0,"",SUMIF('ULD Forecast Paste'!$C:$C,'Unload Schedule'!$B48,'ULD Forecast Paste'!S:S))</f>
        <v/>
      </c>
      <c r="G48" s="50" t="str">
        <f t="shared" si="3"/>
        <v/>
      </c>
      <c r="H48" s="20" t="str">
        <f t="shared" si="12"/>
        <v/>
      </c>
      <c r="I48" s="14"/>
      <c r="J48" s="22" t="str">
        <f t="shared" si="4"/>
        <v/>
      </c>
      <c r="K48" s="12"/>
      <c r="L48" s="73"/>
      <c r="M48" s="82"/>
      <c r="N48" s="85"/>
      <c r="O48" s="16"/>
      <c r="P48" s="86"/>
      <c r="Q48" s="73"/>
      <c r="R48" s="4"/>
      <c r="S48" s="3" t="s">
        <v>492</v>
      </c>
      <c r="T48" s="9"/>
    </row>
    <row r="49" spans="1:20" x14ac:dyDescent="0.25">
      <c r="A49" s="7">
        <f t="shared" si="2"/>
        <v>40</v>
      </c>
      <c r="B49" s="18" t="str">
        <f>IFERROR(VLOOKUP(A49,'ULD Forecast Paste'!$A:$V,3,FALSE),"")</f>
        <v/>
      </c>
      <c r="C49" s="19" t="str">
        <f>IFERROR(VLOOKUP(B49,'ULD Forecast Paste'!C:F,4,FALSE),"")</f>
        <v/>
      </c>
      <c r="D49" s="48" t="str">
        <f>IF(SUMIF('ULD Forecast Paste'!$C:$C,'Unload Schedule'!$B49,'ULD Forecast Paste'!R:R)=0,"",SUMIF('ULD Forecast Paste'!$C:$C,'Unload Schedule'!$B49,'ULD Forecast Paste'!R:R))</f>
        <v/>
      </c>
      <c r="E49" s="49" t="str">
        <f t="shared" si="11"/>
        <v/>
      </c>
      <c r="F49" s="49" t="str">
        <f>IF(SUMIF('ULD Forecast Paste'!$C:$C,'Unload Schedule'!$B49,'ULD Forecast Paste'!S:S)=0,"",SUMIF('ULD Forecast Paste'!$C:$C,'Unload Schedule'!$B49,'ULD Forecast Paste'!S:S))</f>
        <v/>
      </c>
      <c r="G49" s="50" t="str">
        <f t="shared" si="3"/>
        <v/>
      </c>
      <c r="H49" s="20" t="str">
        <f t="shared" si="12"/>
        <v/>
      </c>
      <c r="I49" s="14"/>
      <c r="J49" s="22" t="str">
        <f t="shared" si="4"/>
        <v/>
      </c>
      <c r="K49" s="12"/>
      <c r="L49" s="73"/>
      <c r="M49" s="82"/>
      <c r="N49" s="85"/>
      <c r="O49" s="16"/>
      <c r="P49" s="86"/>
      <c r="Q49" s="73"/>
      <c r="R49" s="4"/>
      <c r="S49" s="3" t="s">
        <v>492</v>
      </c>
      <c r="T49" s="9"/>
    </row>
    <row r="50" spans="1:20" x14ac:dyDescent="0.25">
      <c r="A50" s="7">
        <f t="shared" si="2"/>
        <v>41</v>
      </c>
      <c r="B50" s="18" t="str">
        <f>IFERROR(VLOOKUP(A50,'ULD Forecast Paste'!$A:$V,3,FALSE),"")</f>
        <v/>
      </c>
      <c r="C50" s="19" t="str">
        <f>IFERROR(VLOOKUP(B50,'ULD Forecast Paste'!C:F,4,FALSE),"")</f>
        <v/>
      </c>
      <c r="D50" s="48" t="str">
        <f>IF(SUMIF('ULD Forecast Paste'!$C:$C,'Unload Schedule'!$B50,'ULD Forecast Paste'!R:R)=0,"",SUMIF('ULD Forecast Paste'!$C:$C,'Unload Schedule'!$B50,'ULD Forecast Paste'!R:R))</f>
        <v/>
      </c>
      <c r="E50" s="49" t="str">
        <f t="shared" si="11"/>
        <v/>
      </c>
      <c r="F50" s="49" t="str">
        <f>IF(SUMIF('ULD Forecast Paste'!$C:$C,'Unload Schedule'!$B50,'ULD Forecast Paste'!S:S)=0,"",SUMIF('ULD Forecast Paste'!$C:$C,'Unload Schedule'!$B50,'ULD Forecast Paste'!S:S))</f>
        <v/>
      </c>
      <c r="G50" s="50" t="str">
        <f t="shared" si="3"/>
        <v/>
      </c>
      <c r="H50" s="20" t="str">
        <f t="shared" si="12"/>
        <v/>
      </c>
      <c r="I50" s="14"/>
      <c r="J50" s="22" t="str">
        <f t="shared" si="4"/>
        <v/>
      </c>
      <c r="K50" s="12"/>
      <c r="L50" s="73"/>
      <c r="M50" s="82"/>
      <c r="N50" s="85"/>
      <c r="O50" s="16"/>
      <c r="P50" s="86"/>
      <c r="Q50" s="73"/>
      <c r="R50" s="4"/>
      <c r="S50" s="3" t="s">
        <v>492</v>
      </c>
      <c r="T50" s="9"/>
    </row>
    <row r="51" spans="1:20" x14ac:dyDescent="0.25">
      <c r="A51" s="7">
        <f t="shared" si="2"/>
        <v>42</v>
      </c>
      <c r="B51" s="18" t="str">
        <f>IFERROR(VLOOKUP(A51,'ULD Forecast Paste'!$A:$V,3,FALSE),"")</f>
        <v/>
      </c>
      <c r="C51" s="19" t="str">
        <f>IFERROR(VLOOKUP(B51,'ULD Forecast Paste'!C:F,4,FALSE),"")</f>
        <v/>
      </c>
      <c r="D51" s="48" t="str">
        <f>IF(SUMIF('ULD Forecast Paste'!$C:$C,'Unload Schedule'!$B51,'ULD Forecast Paste'!R:R)=0,"",SUMIF('ULD Forecast Paste'!$C:$C,'Unload Schedule'!$B51,'ULD Forecast Paste'!R:R))</f>
        <v/>
      </c>
      <c r="E51" s="49" t="str">
        <f t="shared" si="11"/>
        <v/>
      </c>
      <c r="F51" s="49" t="str">
        <f>IF(SUMIF('ULD Forecast Paste'!$C:$C,'Unload Schedule'!$B51,'ULD Forecast Paste'!S:S)=0,"",SUMIF('ULD Forecast Paste'!$C:$C,'Unload Schedule'!$B51,'ULD Forecast Paste'!S:S))</f>
        <v/>
      </c>
      <c r="G51" s="50" t="str">
        <f t="shared" si="3"/>
        <v/>
      </c>
      <c r="H51" s="20" t="str">
        <f t="shared" si="12"/>
        <v/>
      </c>
      <c r="I51" s="14"/>
      <c r="J51" s="22" t="str">
        <f t="shared" si="4"/>
        <v/>
      </c>
      <c r="K51" s="12"/>
      <c r="L51" s="73"/>
      <c r="M51" s="82"/>
      <c r="N51" s="85"/>
      <c r="O51" s="16"/>
      <c r="P51" s="86"/>
      <c r="Q51" s="73"/>
      <c r="R51" s="4"/>
      <c r="S51" s="3" t="s">
        <v>492</v>
      </c>
      <c r="T51" s="9"/>
    </row>
    <row r="52" spans="1:20" x14ac:dyDescent="0.25">
      <c r="A52" s="7">
        <f t="shared" si="2"/>
        <v>43</v>
      </c>
      <c r="B52" s="18" t="str">
        <f>IFERROR(VLOOKUP(A52,'ULD Forecast Paste'!$A:$V,3,FALSE),"")</f>
        <v/>
      </c>
      <c r="C52" s="19" t="str">
        <f>IFERROR(VLOOKUP(B52,'ULD Forecast Paste'!C:F,4,FALSE),"")</f>
        <v/>
      </c>
      <c r="D52" s="48" t="str">
        <f>IF(SUMIF('ULD Forecast Paste'!$C:$C,'Unload Schedule'!$B52,'ULD Forecast Paste'!R:R)=0,"",SUMIF('ULD Forecast Paste'!$C:$C,'Unload Schedule'!$B52,'ULD Forecast Paste'!R:R))</f>
        <v/>
      </c>
      <c r="E52" s="49" t="str">
        <f t="shared" si="11"/>
        <v/>
      </c>
      <c r="F52" s="49" t="str">
        <f>IF(SUMIF('ULD Forecast Paste'!$C:$C,'Unload Schedule'!$B52,'ULD Forecast Paste'!S:S)=0,"",SUMIF('ULD Forecast Paste'!$C:$C,'Unload Schedule'!$B52,'ULD Forecast Paste'!S:S))</f>
        <v/>
      </c>
      <c r="G52" s="50" t="str">
        <f t="shared" si="3"/>
        <v/>
      </c>
      <c r="H52" s="20" t="str">
        <f t="shared" si="12"/>
        <v/>
      </c>
      <c r="I52" s="14"/>
      <c r="J52" s="22" t="str">
        <f t="shared" si="4"/>
        <v/>
      </c>
      <c r="K52" s="12"/>
      <c r="L52" s="73"/>
      <c r="M52" s="82"/>
      <c r="N52" s="85"/>
      <c r="O52" s="16"/>
      <c r="P52" s="86"/>
      <c r="Q52" s="73"/>
      <c r="R52" s="4"/>
      <c r="S52" s="3" t="s">
        <v>492</v>
      </c>
      <c r="T52" s="9"/>
    </row>
    <row r="53" spans="1:20" x14ac:dyDescent="0.25">
      <c r="A53" s="7">
        <f t="shared" si="2"/>
        <v>44</v>
      </c>
      <c r="B53" s="18" t="str">
        <f>IFERROR(VLOOKUP(A53,'ULD Forecast Paste'!$A:$V,3,FALSE),"")</f>
        <v/>
      </c>
      <c r="C53" s="19" t="str">
        <f>IFERROR(VLOOKUP(B53,'ULD Forecast Paste'!C:F,4,FALSE),"")</f>
        <v/>
      </c>
      <c r="D53" s="48" t="str">
        <f>IF(SUMIF('ULD Forecast Paste'!$C:$C,'Unload Schedule'!$B53,'ULD Forecast Paste'!R:R)=0,"",SUMIF('ULD Forecast Paste'!$C:$C,'Unload Schedule'!$B53,'ULD Forecast Paste'!R:R))</f>
        <v/>
      </c>
      <c r="E53" s="49" t="str">
        <f t="shared" si="11"/>
        <v/>
      </c>
      <c r="F53" s="49" t="str">
        <f>IF(SUMIF('ULD Forecast Paste'!$C:$C,'Unload Schedule'!$B53,'ULD Forecast Paste'!S:S)=0,"",SUMIF('ULD Forecast Paste'!$C:$C,'Unload Schedule'!$B53,'ULD Forecast Paste'!S:S))</f>
        <v/>
      </c>
      <c r="G53" s="50" t="str">
        <f t="shared" si="3"/>
        <v/>
      </c>
      <c r="H53" s="20" t="str">
        <f t="shared" si="12"/>
        <v/>
      </c>
      <c r="I53" s="14"/>
      <c r="J53" s="22" t="str">
        <f t="shared" si="4"/>
        <v/>
      </c>
      <c r="K53" s="12"/>
      <c r="L53" s="73"/>
      <c r="M53" s="82"/>
      <c r="N53" s="85"/>
      <c r="O53" s="16"/>
      <c r="P53" s="86"/>
      <c r="Q53" s="73"/>
      <c r="R53" s="4"/>
      <c r="S53" s="3" t="s">
        <v>492</v>
      </c>
      <c r="T53" s="9"/>
    </row>
    <row r="54" spans="1:20" x14ac:dyDescent="0.25">
      <c r="A54" s="7">
        <f t="shared" si="2"/>
        <v>45</v>
      </c>
      <c r="B54" s="18" t="str">
        <f>IFERROR(VLOOKUP(A54,'ULD Forecast Paste'!$A:$V,3,FALSE),"")</f>
        <v/>
      </c>
      <c r="C54" s="19" t="str">
        <f>IFERROR(VLOOKUP(B54,'ULD Forecast Paste'!C:F,4,FALSE),"")</f>
        <v/>
      </c>
      <c r="D54" s="48" t="str">
        <f>IF(SUMIF('ULD Forecast Paste'!$C:$C,'Unload Schedule'!$B54,'ULD Forecast Paste'!R:R)=0,"",SUMIF('ULD Forecast Paste'!$C:$C,'Unload Schedule'!$B54,'ULD Forecast Paste'!R:R))</f>
        <v/>
      </c>
      <c r="E54" s="49" t="str">
        <f t="shared" si="11"/>
        <v/>
      </c>
      <c r="F54" s="49" t="str">
        <f>IF(SUMIF('ULD Forecast Paste'!$C:$C,'Unload Schedule'!$B54,'ULD Forecast Paste'!S:S)=0,"",SUMIF('ULD Forecast Paste'!$C:$C,'Unload Schedule'!$B54,'ULD Forecast Paste'!S:S))</f>
        <v/>
      </c>
      <c r="G54" s="50" t="str">
        <f t="shared" si="3"/>
        <v/>
      </c>
      <c r="H54" s="20" t="str">
        <f t="shared" si="12"/>
        <v/>
      </c>
      <c r="I54" s="14"/>
      <c r="J54" s="22" t="str">
        <f t="shared" si="4"/>
        <v/>
      </c>
      <c r="K54" s="12"/>
      <c r="L54" s="73"/>
      <c r="M54" s="82"/>
      <c r="N54" s="85"/>
      <c r="O54" s="16"/>
      <c r="P54" s="86"/>
      <c r="Q54" s="73"/>
      <c r="R54" s="4"/>
      <c r="S54" s="3" t="s">
        <v>492</v>
      </c>
      <c r="T54" s="9"/>
    </row>
    <row r="55" spans="1:20" x14ac:dyDescent="0.25">
      <c r="A55" s="7">
        <f t="shared" si="2"/>
        <v>46</v>
      </c>
      <c r="B55" s="18" t="str">
        <f>IFERROR(VLOOKUP(A55,'ULD Forecast Paste'!$A:$V,3,FALSE),"")</f>
        <v/>
      </c>
      <c r="C55" s="19" t="str">
        <f>IFERROR(VLOOKUP(B55,'ULD Forecast Paste'!C:F,4,FALSE),"")</f>
        <v/>
      </c>
      <c r="D55" s="48" t="str">
        <f>IF(SUMIF('ULD Forecast Paste'!$C:$C,'Unload Schedule'!$B55,'ULD Forecast Paste'!R:R)=0,"",SUMIF('ULD Forecast Paste'!$C:$C,'Unload Schedule'!$B55,'ULD Forecast Paste'!R:R))</f>
        <v/>
      </c>
      <c r="E55" s="49" t="str">
        <f t="shared" si="11"/>
        <v/>
      </c>
      <c r="F55" s="49" t="str">
        <f>IF(SUMIF('ULD Forecast Paste'!$C:$C,'Unload Schedule'!$B55,'ULD Forecast Paste'!S:S)=0,"",SUMIF('ULD Forecast Paste'!$C:$C,'Unload Schedule'!$B55,'ULD Forecast Paste'!S:S))</f>
        <v/>
      </c>
      <c r="G55" s="50" t="str">
        <f t="shared" si="3"/>
        <v/>
      </c>
      <c r="H55" s="20" t="str">
        <f t="shared" si="12"/>
        <v/>
      </c>
      <c r="I55" s="14"/>
      <c r="J55" s="22" t="str">
        <f t="shared" si="4"/>
        <v/>
      </c>
      <c r="K55" s="12"/>
      <c r="L55" s="73"/>
      <c r="M55" s="82"/>
      <c r="N55" s="85"/>
      <c r="O55" s="16"/>
      <c r="P55" s="86"/>
      <c r="Q55" s="73"/>
      <c r="R55" s="4"/>
      <c r="S55" s="3" t="s">
        <v>492</v>
      </c>
      <c r="T55" s="9"/>
    </row>
    <row r="56" spans="1:20" x14ac:dyDescent="0.25">
      <c r="A56" s="7">
        <f t="shared" si="2"/>
        <v>47</v>
      </c>
      <c r="B56" s="18" t="str">
        <f>IFERROR(VLOOKUP(A56,'ULD Forecast Paste'!$A:$V,3,FALSE),"")</f>
        <v/>
      </c>
      <c r="C56" s="19" t="str">
        <f>IFERROR(VLOOKUP(B56,'ULD Forecast Paste'!C:F,4,FALSE),"")</f>
        <v/>
      </c>
      <c r="D56" s="48" t="str">
        <f>IF(SUMIF('ULD Forecast Paste'!$C:$C,'Unload Schedule'!$B56,'ULD Forecast Paste'!R:R)=0,"",SUMIF('ULD Forecast Paste'!$C:$C,'Unload Schedule'!$B56,'ULD Forecast Paste'!R:R))</f>
        <v/>
      </c>
      <c r="E56" s="49" t="str">
        <f t="shared" si="11"/>
        <v/>
      </c>
      <c r="F56" s="49" t="str">
        <f>IF(SUMIF('ULD Forecast Paste'!$C:$C,'Unload Schedule'!$B56,'ULD Forecast Paste'!S:S)=0,"",SUMIF('ULD Forecast Paste'!$C:$C,'Unload Schedule'!$B56,'ULD Forecast Paste'!S:S))</f>
        <v/>
      </c>
      <c r="G56" s="50" t="str">
        <f t="shared" si="3"/>
        <v/>
      </c>
      <c r="H56" s="20" t="str">
        <f t="shared" si="12"/>
        <v/>
      </c>
      <c r="I56" s="14"/>
      <c r="J56" s="22" t="str">
        <f t="shared" si="4"/>
        <v/>
      </c>
      <c r="K56" s="12"/>
      <c r="L56" s="73"/>
      <c r="M56" s="82"/>
      <c r="N56" s="85"/>
      <c r="O56" s="16"/>
      <c r="P56" s="86"/>
      <c r="Q56" s="73"/>
      <c r="R56" s="4"/>
      <c r="S56" s="3" t="s">
        <v>492</v>
      </c>
      <c r="T56" s="9"/>
    </row>
    <row r="57" spans="1:20" x14ac:dyDescent="0.25">
      <c r="A57" s="7">
        <f t="shared" si="2"/>
        <v>48</v>
      </c>
      <c r="B57" s="18" t="str">
        <f>IFERROR(VLOOKUP(A57,'ULD Forecast Paste'!$A:$V,3,FALSE),"")</f>
        <v/>
      </c>
      <c r="C57" s="19" t="str">
        <f>IFERROR(VLOOKUP(B57,'ULD Forecast Paste'!C:F,4,FALSE),"")</f>
        <v/>
      </c>
      <c r="D57" s="48" t="str">
        <f>IF(SUMIF('ULD Forecast Paste'!$C:$C,'Unload Schedule'!$B57,'ULD Forecast Paste'!R:R)=0,"",SUMIF('ULD Forecast Paste'!$C:$C,'Unload Schedule'!$B57,'ULD Forecast Paste'!R:R))</f>
        <v/>
      </c>
      <c r="E57" s="49" t="str">
        <f t="shared" si="11"/>
        <v/>
      </c>
      <c r="F57" s="49" t="str">
        <f>IF(SUMIF('ULD Forecast Paste'!$C:$C,'Unload Schedule'!$B57,'ULD Forecast Paste'!S:S)=0,"",SUMIF('ULD Forecast Paste'!$C:$C,'Unload Schedule'!$B57,'ULD Forecast Paste'!S:S))</f>
        <v/>
      </c>
      <c r="G57" s="50" t="str">
        <f t="shared" si="3"/>
        <v/>
      </c>
      <c r="H57" s="20" t="str">
        <f t="shared" si="12"/>
        <v/>
      </c>
      <c r="I57" s="14"/>
      <c r="J57" s="22" t="str">
        <f t="shared" si="4"/>
        <v/>
      </c>
      <c r="K57" s="12"/>
      <c r="L57" s="73"/>
      <c r="M57" s="82"/>
      <c r="N57" s="85"/>
      <c r="O57" s="16"/>
      <c r="P57" s="86"/>
      <c r="Q57" s="73"/>
      <c r="R57" s="4"/>
      <c r="S57" s="3" t="s">
        <v>492</v>
      </c>
      <c r="T57" s="9"/>
    </row>
    <row r="58" spans="1:20" x14ac:dyDescent="0.25">
      <c r="A58" s="7">
        <f t="shared" si="2"/>
        <v>49</v>
      </c>
      <c r="B58" s="18" t="str">
        <f>IFERROR(VLOOKUP(A58,'ULD Forecast Paste'!$A:$V,3,FALSE),"")</f>
        <v/>
      </c>
      <c r="C58" s="19" t="str">
        <f>IFERROR(VLOOKUP(B58,'ULD Forecast Paste'!C:F,4,FALSE),"")</f>
        <v/>
      </c>
      <c r="D58" s="48" t="str">
        <f>IF(SUMIF('ULD Forecast Paste'!$C:$C,'Unload Schedule'!$B58,'ULD Forecast Paste'!R:R)=0,"",SUMIF('ULD Forecast Paste'!$C:$C,'Unload Schedule'!$B58,'ULD Forecast Paste'!R:R))</f>
        <v/>
      </c>
      <c r="E58" s="49" t="str">
        <f t="shared" si="11"/>
        <v/>
      </c>
      <c r="F58" s="49" t="str">
        <f>IF(SUMIF('ULD Forecast Paste'!$C:$C,'Unload Schedule'!$B58,'ULD Forecast Paste'!S:S)=0,"",SUMIF('ULD Forecast Paste'!$C:$C,'Unload Schedule'!$B58,'ULD Forecast Paste'!S:S))</f>
        <v/>
      </c>
      <c r="G58" s="50" t="str">
        <f t="shared" si="3"/>
        <v/>
      </c>
      <c r="H58" s="20" t="str">
        <f t="shared" si="12"/>
        <v/>
      </c>
      <c r="I58" s="14"/>
      <c r="J58" s="22" t="str">
        <f t="shared" si="4"/>
        <v/>
      </c>
      <c r="K58" s="12"/>
      <c r="L58" s="73"/>
      <c r="M58" s="82"/>
      <c r="N58" s="85"/>
      <c r="O58" s="16"/>
      <c r="P58" s="86"/>
      <c r="Q58" s="73"/>
      <c r="R58" s="4"/>
      <c r="S58" s="3" t="s">
        <v>492</v>
      </c>
      <c r="T58" s="9"/>
    </row>
    <row r="59" spans="1:20" x14ac:dyDescent="0.25">
      <c r="A59" s="7">
        <f t="shared" si="2"/>
        <v>50</v>
      </c>
      <c r="B59" s="18" t="str">
        <f>IFERROR(VLOOKUP(A59,'ULD Forecast Paste'!$A:$V,3,FALSE),"")</f>
        <v/>
      </c>
      <c r="C59" s="19" t="str">
        <f>IFERROR(VLOOKUP(B59,'ULD Forecast Paste'!C:F,4,FALSE),"")</f>
        <v/>
      </c>
      <c r="D59" s="48" t="str">
        <f>IF(SUMIF('ULD Forecast Paste'!$C:$C,'Unload Schedule'!$B59,'ULD Forecast Paste'!R:R)=0,"",SUMIF('ULD Forecast Paste'!$C:$C,'Unload Schedule'!$B59,'ULD Forecast Paste'!R:R))</f>
        <v/>
      </c>
      <c r="E59" s="49" t="str">
        <f t="shared" si="11"/>
        <v/>
      </c>
      <c r="F59" s="49" t="str">
        <f>IF(SUMIF('ULD Forecast Paste'!$C:$C,'Unload Schedule'!$B59,'ULD Forecast Paste'!S:S)=0,"",SUMIF('ULD Forecast Paste'!$C:$C,'Unload Schedule'!$B59,'ULD Forecast Paste'!S:S))</f>
        <v/>
      </c>
      <c r="G59" s="50" t="str">
        <f t="shared" si="3"/>
        <v/>
      </c>
      <c r="H59" s="20" t="str">
        <f t="shared" si="12"/>
        <v/>
      </c>
      <c r="I59" s="14"/>
      <c r="J59" s="22" t="str">
        <f t="shared" si="4"/>
        <v/>
      </c>
      <c r="K59" s="12"/>
      <c r="L59" s="73"/>
      <c r="M59" s="82"/>
      <c r="N59" s="85"/>
      <c r="O59" s="16"/>
      <c r="P59" s="86"/>
      <c r="Q59" s="73"/>
      <c r="R59" s="4"/>
      <c r="S59" s="3" t="s">
        <v>492</v>
      </c>
      <c r="T59" s="9"/>
    </row>
    <row r="60" spans="1:20" x14ac:dyDescent="0.25">
      <c r="A60" s="7">
        <f t="shared" si="2"/>
        <v>51</v>
      </c>
      <c r="B60" s="18" t="str">
        <f>IFERROR(VLOOKUP(A60,'ULD Forecast Paste'!$A:$V,3,FALSE),"")</f>
        <v/>
      </c>
      <c r="C60" s="19" t="str">
        <f>IFERROR(VLOOKUP(B60,'ULD Forecast Paste'!C:F,4,FALSE),"")</f>
        <v/>
      </c>
      <c r="D60" s="48" t="str">
        <f>IF(SUMIF('ULD Forecast Paste'!$C:$C,'Unload Schedule'!$B60,'ULD Forecast Paste'!R:R)=0,"",SUMIF('ULD Forecast Paste'!$C:$C,'Unload Schedule'!$B60,'ULD Forecast Paste'!R:R))</f>
        <v/>
      </c>
      <c r="E60" s="49" t="str">
        <f t="shared" si="11"/>
        <v/>
      </c>
      <c r="F60" s="49" t="str">
        <f>IF(SUMIF('ULD Forecast Paste'!$C:$C,'Unload Schedule'!$B60,'ULD Forecast Paste'!S:S)=0,"",SUMIF('ULD Forecast Paste'!$C:$C,'Unload Schedule'!$B60,'ULD Forecast Paste'!S:S))</f>
        <v/>
      </c>
      <c r="G60" s="50" t="str">
        <f t="shared" si="3"/>
        <v/>
      </c>
      <c r="H60" s="20" t="str">
        <f t="shared" si="12"/>
        <v/>
      </c>
      <c r="I60" s="14"/>
      <c r="J60" s="22" t="str">
        <f t="shared" si="4"/>
        <v/>
      </c>
      <c r="K60" s="12"/>
      <c r="L60" s="73"/>
      <c r="M60" s="82"/>
      <c r="N60" s="85"/>
      <c r="O60" s="16"/>
      <c r="P60" s="86"/>
      <c r="Q60" s="73"/>
      <c r="R60" s="4"/>
      <c r="S60" s="3" t="s">
        <v>492</v>
      </c>
      <c r="T60" s="9"/>
    </row>
    <row r="61" spans="1:20" x14ac:dyDescent="0.25">
      <c r="A61" s="7">
        <f t="shared" si="2"/>
        <v>52</v>
      </c>
      <c r="B61" s="18" t="str">
        <f>IFERROR(VLOOKUP(A61,'ULD Forecast Paste'!$A:$V,3,FALSE),"")</f>
        <v/>
      </c>
      <c r="C61" s="19" t="str">
        <f>IFERROR(VLOOKUP(B61,'ULD Forecast Paste'!C:F,4,FALSE),"")</f>
        <v/>
      </c>
      <c r="D61" s="48" t="str">
        <f>IF(SUMIF('ULD Forecast Paste'!$C:$C,'Unload Schedule'!$B61,'ULD Forecast Paste'!R:R)=0,"",SUMIF('ULD Forecast Paste'!$C:$C,'Unload Schedule'!$B61,'ULD Forecast Paste'!R:R))</f>
        <v/>
      </c>
      <c r="E61" s="49" t="str">
        <f t="shared" si="11"/>
        <v/>
      </c>
      <c r="F61" s="49" t="str">
        <f>IF(SUMIF('ULD Forecast Paste'!$C:$C,'Unload Schedule'!$B61,'ULD Forecast Paste'!S:S)=0,"",SUMIF('ULD Forecast Paste'!$C:$C,'Unload Schedule'!$B61,'ULD Forecast Paste'!S:S))</f>
        <v/>
      </c>
      <c r="G61" s="50" t="str">
        <f t="shared" si="3"/>
        <v/>
      </c>
      <c r="H61" s="20" t="str">
        <f t="shared" si="12"/>
        <v/>
      </c>
      <c r="I61" s="14"/>
      <c r="J61" s="22" t="str">
        <f t="shared" si="4"/>
        <v/>
      </c>
      <c r="K61" s="12"/>
      <c r="L61" s="73"/>
      <c r="M61" s="82"/>
      <c r="N61" s="85"/>
      <c r="O61" s="16"/>
      <c r="P61" s="86"/>
      <c r="Q61" s="73"/>
      <c r="R61" s="4"/>
      <c r="S61" s="3" t="s">
        <v>492</v>
      </c>
      <c r="T61" s="9"/>
    </row>
    <row r="62" spans="1:20" x14ac:dyDescent="0.25">
      <c r="A62" s="7">
        <f t="shared" si="2"/>
        <v>53</v>
      </c>
      <c r="B62" s="18" t="str">
        <f>IFERROR(VLOOKUP(A62,'ULD Forecast Paste'!$A:$V,3,FALSE),"")</f>
        <v/>
      </c>
      <c r="C62" s="19" t="str">
        <f>IFERROR(VLOOKUP(B62,'ULD Forecast Paste'!C:F,4,FALSE),"")</f>
        <v/>
      </c>
      <c r="D62" s="48" t="str">
        <f>IF(SUMIF('ULD Forecast Paste'!$C:$C,'Unload Schedule'!$B62,'ULD Forecast Paste'!R:R)=0,"",SUMIF('ULD Forecast Paste'!$C:$C,'Unload Schedule'!$B62,'ULD Forecast Paste'!R:R))</f>
        <v/>
      </c>
      <c r="E62" s="49" t="str">
        <f t="shared" si="11"/>
        <v/>
      </c>
      <c r="F62" s="49" t="str">
        <f>IF(SUMIF('ULD Forecast Paste'!$C:$C,'Unload Schedule'!$B62,'ULD Forecast Paste'!S:S)=0,"",SUMIF('ULD Forecast Paste'!$C:$C,'Unload Schedule'!$B62,'ULD Forecast Paste'!S:S))</f>
        <v/>
      </c>
      <c r="G62" s="50" t="str">
        <f t="shared" si="3"/>
        <v/>
      </c>
      <c r="H62" s="20" t="str">
        <f t="shared" si="12"/>
        <v/>
      </c>
      <c r="I62" s="14"/>
      <c r="J62" s="22" t="str">
        <f t="shared" si="4"/>
        <v/>
      </c>
      <c r="K62" s="12"/>
      <c r="L62" s="73"/>
      <c r="M62" s="82"/>
      <c r="N62" s="85"/>
      <c r="O62" s="16"/>
      <c r="P62" s="86"/>
      <c r="Q62" s="73"/>
      <c r="R62" s="4"/>
      <c r="S62" s="3" t="s">
        <v>492</v>
      </c>
      <c r="T62" s="9"/>
    </row>
    <row r="63" spans="1:20" x14ac:dyDescent="0.25">
      <c r="A63" s="7">
        <f t="shared" si="2"/>
        <v>54</v>
      </c>
      <c r="B63" s="18" t="str">
        <f>IFERROR(VLOOKUP(A63,'ULD Forecast Paste'!$A:$V,3,FALSE),"")</f>
        <v/>
      </c>
      <c r="C63" s="19" t="str">
        <f>IFERROR(VLOOKUP(B63,'ULD Forecast Paste'!C:F,4,FALSE),"")</f>
        <v/>
      </c>
      <c r="D63" s="48" t="str">
        <f>IF(SUMIF('ULD Forecast Paste'!$C:$C,'Unload Schedule'!$B63,'ULD Forecast Paste'!R:R)=0,"",SUMIF('ULD Forecast Paste'!$C:$C,'Unload Schedule'!$B63,'ULD Forecast Paste'!R:R))</f>
        <v/>
      </c>
      <c r="E63" s="49" t="str">
        <f t="shared" si="11"/>
        <v/>
      </c>
      <c r="F63" s="49" t="str">
        <f>IF(SUMIF('ULD Forecast Paste'!$C:$C,'Unload Schedule'!$B63,'ULD Forecast Paste'!S:S)=0,"",SUMIF('ULD Forecast Paste'!$C:$C,'Unload Schedule'!$B63,'ULD Forecast Paste'!S:S))</f>
        <v/>
      </c>
      <c r="G63" s="50" t="str">
        <f t="shared" si="3"/>
        <v/>
      </c>
      <c r="H63" s="20" t="str">
        <f t="shared" si="12"/>
        <v/>
      </c>
      <c r="I63" s="14"/>
      <c r="J63" s="22" t="str">
        <f t="shared" si="4"/>
        <v/>
      </c>
      <c r="K63" s="12"/>
      <c r="L63" s="73"/>
      <c r="M63" s="82"/>
      <c r="N63" s="85"/>
      <c r="O63" s="16"/>
      <c r="P63" s="86"/>
      <c r="Q63" s="73"/>
      <c r="R63" s="4"/>
      <c r="S63" s="3" t="s">
        <v>492</v>
      </c>
      <c r="T63" s="9"/>
    </row>
    <row r="64" spans="1:20" x14ac:dyDescent="0.25">
      <c r="A64" s="7">
        <f t="shared" si="2"/>
        <v>55</v>
      </c>
      <c r="B64" s="18" t="str">
        <f>IFERROR(VLOOKUP(A64,'ULD Forecast Paste'!$A:$V,3,FALSE),"")</f>
        <v/>
      </c>
      <c r="C64" s="19" t="str">
        <f>IFERROR(VLOOKUP(B64,'ULD Forecast Paste'!C:F,4,FALSE),"")</f>
        <v/>
      </c>
      <c r="D64" s="48" t="str">
        <f>IF(SUMIF('ULD Forecast Paste'!$C:$C,'Unload Schedule'!$B64,'ULD Forecast Paste'!R:R)=0,"",SUMIF('ULD Forecast Paste'!$C:$C,'Unload Schedule'!$B64,'ULD Forecast Paste'!R:R))</f>
        <v/>
      </c>
      <c r="E64" s="49" t="str">
        <f t="shared" si="11"/>
        <v/>
      </c>
      <c r="F64" s="49" t="str">
        <f>IF(SUMIF('ULD Forecast Paste'!$C:$C,'Unload Schedule'!$B64,'ULD Forecast Paste'!S:S)=0,"",SUMIF('ULD Forecast Paste'!$C:$C,'Unload Schedule'!$B64,'ULD Forecast Paste'!S:S))</f>
        <v/>
      </c>
      <c r="G64" s="50" t="str">
        <f t="shared" si="3"/>
        <v/>
      </c>
      <c r="H64" s="20" t="str">
        <f t="shared" si="12"/>
        <v/>
      </c>
      <c r="I64" s="14"/>
      <c r="J64" s="22" t="str">
        <f t="shared" si="4"/>
        <v/>
      </c>
      <c r="K64" s="12"/>
      <c r="L64" s="73"/>
      <c r="M64" s="82"/>
      <c r="N64" s="85"/>
      <c r="O64" s="16"/>
      <c r="P64" s="86"/>
      <c r="Q64" s="73"/>
      <c r="R64" s="4"/>
      <c r="S64" s="3" t="s">
        <v>492</v>
      </c>
      <c r="T64" s="9"/>
    </row>
    <row r="65" spans="1:20" x14ac:dyDescent="0.25">
      <c r="A65" s="7">
        <f t="shared" si="2"/>
        <v>56</v>
      </c>
      <c r="B65" s="18" t="str">
        <f>IFERROR(VLOOKUP(A65,'ULD Forecast Paste'!$A:$V,3,FALSE),"")</f>
        <v/>
      </c>
      <c r="C65" s="19" t="str">
        <f>IFERROR(VLOOKUP(B65,'ULD Forecast Paste'!C:F,4,FALSE),"")</f>
        <v/>
      </c>
      <c r="D65" s="48" t="str">
        <f>IF(SUMIF('ULD Forecast Paste'!$C:$C,'Unload Schedule'!$B65,'ULD Forecast Paste'!R:R)=0,"",SUMIF('ULD Forecast Paste'!$C:$C,'Unload Schedule'!$B65,'ULD Forecast Paste'!R:R))</f>
        <v/>
      </c>
      <c r="E65" s="49" t="str">
        <f t="shared" si="11"/>
        <v/>
      </c>
      <c r="F65" s="49" t="str">
        <f>IF(SUMIF('ULD Forecast Paste'!$C:$C,'Unload Schedule'!$B65,'ULD Forecast Paste'!S:S)=0,"",SUMIF('ULD Forecast Paste'!$C:$C,'Unload Schedule'!$B65,'ULD Forecast Paste'!S:S))</f>
        <v/>
      </c>
      <c r="G65" s="50" t="str">
        <f t="shared" si="3"/>
        <v/>
      </c>
      <c r="H65" s="20" t="str">
        <f t="shared" si="12"/>
        <v/>
      </c>
      <c r="I65" s="14"/>
      <c r="J65" s="22" t="str">
        <f t="shared" si="4"/>
        <v/>
      </c>
      <c r="K65" s="12"/>
      <c r="L65" s="73"/>
      <c r="M65" s="82"/>
      <c r="N65" s="85"/>
      <c r="O65" s="16"/>
      <c r="P65" s="86"/>
      <c r="Q65" s="73"/>
      <c r="R65" s="4"/>
      <c r="S65" s="3" t="s">
        <v>492</v>
      </c>
      <c r="T65" s="9"/>
    </row>
    <row r="66" spans="1:20" x14ac:dyDescent="0.25">
      <c r="A66" s="7">
        <f t="shared" si="2"/>
        <v>57</v>
      </c>
      <c r="B66" s="18" t="str">
        <f>IFERROR(VLOOKUP(A66,'ULD Forecast Paste'!$A:$V,3,FALSE),"")</f>
        <v/>
      </c>
      <c r="C66" s="19" t="str">
        <f>IFERROR(VLOOKUP(B66,'ULD Forecast Paste'!C:F,4,FALSE),"")</f>
        <v/>
      </c>
      <c r="D66" s="48" t="str">
        <f>IF(SUMIF('ULD Forecast Paste'!$C:$C,'Unload Schedule'!$B66,'ULD Forecast Paste'!R:R)=0,"",SUMIF('ULD Forecast Paste'!$C:$C,'Unload Schedule'!$B66,'ULD Forecast Paste'!R:R))</f>
        <v/>
      </c>
      <c r="E66" s="49" t="str">
        <f t="shared" si="11"/>
        <v/>
      </c>
      <c r="F66" s="49" t="str">
        <f>IF(SUMIF('ULD Forecast Paste'!$C:$C,'Unload Schedule'!$B66,'ULD Forecast Paste'!S:S)=0,"",SUMIF('ULD Forecast Paste'!$C:$C,'Unload Schedule'!$B66,'ULD Forecast Paste'!S:S))</f>
        <v/>
      </c>
      <c r="G66" s="50" t="str">
        <f t="shared" si="3"/>
        <v/>
      </c>
      <c r="H66" s="20" t="str">
        <f t="shared" si="12"/>
        <v/>
      </c>
      <c r="I66" s="14"/>
      <c r="J66" s="22" t="str">
        <f t="shared" si="4"/>
        <v/>
      </c>
      <c r="K66" s="12"/>
      <c r="L66" s="73"/>
      <c r="M66" s="82"/>
      <c r="N66" s="85"/>
      <c r="O66" s="16"/>
      <c r="P66" s="86"/>
      <c r="Q66" s="73"/>
      <c r="R66" s="4"/>
      <c r="S66" s="3" t="s">
        <v>492</v>
      </c>
      <c r="T66" s="9"/>
    </row>
    <row r="67" spans="1:20" x14ac:dyDescent="0.25">
      <c r="A67" s="7">
        <f t="shared" si="2"/>
        <v>58</v>
      </c>
      <c r="B67" s="18" t="str">
        <f>IFERROR(VLOOKUP(A67,'ULD Forecast Paste'!$A:$V,3,FALSE),"")</f>
        <v/>
      </c>
      <c r="C67" s="19" t="str">
        <f>IFERROR(VLOOKUP(B67,'ULD Forecast Paste'!C:F,4,FALSE),"")</f>
        <v/>
      </c>
      <c r="D67" s="48" t="str">
        <f>IF(SUMIF('ULD Forecast Paste'!$C:$C,'Unload Schedule'!$B67,'ULD Forecast Paste'!R:R)=0,"",SUMIF('ULD Forecast Paste'!$C:$C,'Unload Schedule'!$B67,'ULD Forecast Paste'!R:R))</f>
        <v/>
      </c>
      <c r="E67" s="49" t="str">
        <f t="shared" si="11"/>
        <v/>
      </c>
      <c r="F67" s="49" t="str">
        <f>IF(SUMIF('ULD Forecast Paste'!$C:$C,'Unload Schedule'!$B67,'ULD Forecast Paste'!S:S)=0,"",SUMIF('ULD Forecast Paste'!$C:$C,'Unload Schedule'!$B67,'ULD Forecast Paste'!S:S))</f>
        <v/>
      </c>
      <c r="G67" s="50" t="str">
        <f t="shared" si="3"/>
        <v/>
      </c>
      <c r="H67" s="20" t="str">
        <f t="shared" si="12"/>
        <v/>
      </c>
      <c r="I67" s="14"/>
      <c r="J67" s="22" t="str">
        <f t="shared" si="4"/>
        <v/>
      </c>
      <c r="K67" s="12"/>
      <c r="L67" s="73"/>
      <c r="M67" s="82"/>
      <c r="N67" s="85"/>
      <c r="O67" s="16"/>
      <c r="P67" s="86"/>
      <c r="Q67" s="73"/>
      <c r="R67" s="4"/>
      <c r="S67" s="3" t="s">
        <v>492</v>
      </c>
      <c r="T67" s="9"/>
    </row>
    <row r="68" spans="1:20" x14ac:dyDescent="0.25">
      <c r="A68" s="7">
        <f t="shared" si="2"/>
        <v>59</v>
      </c>
      <c r="B68" s="18" t="str">
        <f>IFERROR(VLOOKUP(A68,'ULD Forecast Paste'!$A:$V,3,FALSE),"")</f>
        <v/>
      </c>
      <c r="C68" s="19" t="str">
        <f>IFERROR(VLOOKUP(B68,'ULD Forecast Paste'!C:F,4,FALSE),"")</f>
        <v/>
      </c>
      <c r="D68" s="48" t="str">
        <f>IF(SUMIF('ULD Forecast Paste'!$C:$C,'Unload Schedule'!$B68,'ULD Forecast Paste'!R:R)=0,"",SUMIF('ULD Forecast Paste'!$C:$C,'Unload Schedule'!$B68,'ULD Forecast Paste'!R:R))</f>
        <v/>
      </c>
      <c r="E68" s="49" t="str">
        <f t="shared" si="11"/>
        <v/>
      </c>
      <c r="F68" s="49" t="str">
        <f>IF(SUMIF('ULD Forecast Paste'!$C:$C,'Unload Schedule'!$B68,'ULD Forecast Paste'!S:S)=0,"",SUMIF('ULD Forecast Paste'!$C:$C,'Unload Schedule'!$B68,'ULD Forecast Paste'!S:S))</f>
        <v/>
      </c>
      <c r="G68" s="50" t="str">
        <f t="shared" si="3"/>
        <v/>
      </c>
      <c r="H68" s="20" t="str">
        <f t="shared" si="12"/>
        <v/>
      </c>
      <c r="I68" s="14"/>
      <c r="J68" s="22" t="str">
        <f t="shared" si="4"/>
        <v/>
      </c>
      <c r="K68" s="12"/>
      <c r="L68" s="73"/>
      <c r="M68" s="82"/>
      <c r="N68" s="85"/>
      <c r="O68" s="16"/>
      <c r="P68" s="86"/>
      <c r="Q68" s="73"/>
      <c r="R68" s="4"/>
      <c r="S68" s="3" t="s">
        <v>492</v>
      </c>
      <c r="T68" s="9"/>
    </row>
    <row r="69" spans="1:20" x14ac:dyDescent="0.25">
      <c r="A69" s="7">
        <f t="shared" si="2"/>
        <v>60</v>
      </c>
      <c r="B69" s="18" t="str">
        <f>IFERROR(VLOOKUP(A69,'ULD Forecast Paste'!$A:$V,3,FALSE),"")</f>
        <v/>
      </c>
      <c r="C69" s="19" t="str">
        <f>IFERROR(VLOOKUP(B69,'ULD Forecast Paste'!C:F,4,FALSE),"")</f>
        <v/>
      </c>
      <c r="D69" s="48" t="str">
        <f>IF(SUMIF('ULD Forecast Paste'!$C:$C,'Unload Schedule'!$B69,'ULD Forecast Paste'!R:R)=0,"",SUMIF('ULD Forecast Paste'!$C:$C,'Unload Schedule'!$B69,'ULD Forecast Paste'!R:R))</f>
        <v/>
      </c>
      <c r="E69" s="49" t="str">
        <f t="shared" si="11"/>
        <v/>
      </c>
      <c r="F69" s="49" t="str">
        <f>IF(SUMIF('ULD Forecast Paste'!$C:$C,'Unload Schedule'!$B69,'ULD Forecast Paste'!S:S)=0,"",SUMIF('ULD Forecast Paste'!$C:$C,'Unload Schedule'!$B69,'ULD Forecast Paste'!S:S))</f>
        <v/>
      </c>
      <c r="G69" s="50" t="str">
        <f t="shared" si="3"/>
        <v/>
      </c>
      <c r="H69" s="20" t="str">
        <f t="shared" si="12"/>
        <v/>
      </c>
      <c r="I69" s="14"/>
      <c r="J69" s="22" t="str">
        <f t="shared" si="4"/>
        <v/>
      </c>
      <c r="K69" s="12"/>
      <c r="L69" s="73"/>
      <c r="M69" s="82"/>
      <c r="N69" s="85"/>
      <c r="O69" s="16"/>
      <c r="P69" s="86"/>
      <c r="Q69" s="73"/>
      <c r="R69" s="4"/>
      <c r="S69" s="3" t="s">
        <v>492</v>
      </c>
      <c r="T69" s="9"/>
    </row>
    <row r="70" spans="1:20" x14ac:dyDescent="0.25">
      <c r="A70" s="7">
        <f t="shared" si="2"/>
        <v>61</v>
      </c>
      <c r="B70" s="18" t="str">
        <f>IFERROR(VLOOKUP(A70,'ULD Forecast Paste'!$A:$V,3,FALSE),"")</f>
        <v/>
      </c>
      <c r="C70" s="19" t="str">
        <f>IFERROR(VLOOKUP(B70,'ULD Forecast Paste'!C:F,4,FALSE),"")</f>
        <v/>
      </c>
      <c r="D70" s="48" t="str">
        <f>IF(SUMIF('ULD Forecast Paste'!$C:$C,'Unload Schedule'!$B70,'ULD Forecast Paste'!R:R)=0,"",SUMIF('ULD Forecast Paste'!$C:$C,'Unload Schedule'!$B70,'ULD Forecast Paste'!R:R))</f>
        <v/>
      </c>
      <c r="E70" s="49" t="str">
        <f t="shared" si="11"/>
        <v/>
      </c>
      <c r="F70" s="49" t="str">
        <f>IF(SUMIF('ULD Forecast Paste'!$C:$C,'Unload Schedule'!$B70,'ULD Forecast Paste'!S:S)=0,"",SUMIF('ULD Forecast Paste'!$C:$C,'Unload Schedule'!$B70,'ULD Forecast Paste'!S:S))</f>
        <v/>
      </c>
      <c r="G70" s="50" t="str">
        <f t="shared" si="3"/>
        <v/>
      </c>
      <c r="H70" s="20" t="str">
        <f t="shared" si="12"/>
        <v/>
      </c>
      <c r="I70" s="14"/>
      <c r="J70" s="22" t="str">
        <f t="shared" si="4"/>
        <v/>
      </c>
      <c r="K70" s="12"/>
      <c r="L70" s="73"/>
      <c r="M70" s="82"/>
      <c r="N70" s="85"/>
      <c r="O70" s="16"/>
      <c r="P70" s="86"/>
      <c r="Q70" s="73"/>
      <c r="R70" s="4"/>
      <c r="S70" s="3" t="s">
        <v>492</v>
      </c>
      <c r="T70" s="9"/>
    </row>
    <row r="71" spans="1:20" x14ac:dyDescent="0.25">
      <c r="A71" s="7">
        <f t="shared" si="2"/>
        <v>62</v>
      </c>
      <c r="B71" s="18" t="str">
        <f>IFERROR(VLOOKUP(A71,'ULD Forecast Paste'!$A:$V,3,FALSE),"")</f>
        <v/>
      </c>
      <c r="C71" s="19" t="str">
        <f>IFERROR(VLOOKUP(B71,'ULD Forecast Paste'!C:F,4,FALSE),"")</f>
        <v/>
      </c>
      <c r="D71" s="48" t="str">
        <f>IF(SUMIF('ULD Forecast Paste'!$C:$C,'Unload Schedule'!$B71,'ULD Forecast Paste'!R:R)=0,"",SUMIF('ULD Forecast Paste'!$C:$C,'Unload Schedule'!$B71,'ULD Forecast Paste'!R:R))</f>
        <v/>
      </c>
      <c r="E71" s="49" t="str">
        <f t="shared" si="11"/>
        <v/>
      </c>
      <c r="F71" s="49" t="str">
        <f>IF(SUMIF('ULD Forecast Paste'!$C:$C,'Unload Schedule'!$B71,'ULD Forecast Paste'!S:S)=0,"",SUMIF('ULD Forecast Paste'!$C:$C,'Unload Schedule'!$B71,'ULD Forecast Paste'!S:S))</f>
        <v/>
      </c>
      <c r="G71" s="50" t="str">
        <f t="shared" si="3"/>
        <v/>
      </c>
      <c r="H71" s="20" t="str">
        <f t="shared" si="12"/>
        <v/>
      </c>
      <c r="I71" s="14"/>
      <c r="J71" s="22" t="str">
        <f t="shared" si="4"/>
        <v/>
      </c>
      <c r="K71" s="12"/>
      <c r="L71" s="73"/>
      <c r="M71" s="82"/>
      <c r="N71" s="85"/>
      <c r="O71" s="16"/>
      <c r="P71" s="86"/>
      <c r="Q71" s="73"/>
      <c r="R71" s="4"/>
      <c r="S71" s="3" t="s">
        <v>492</v>
      </c>
      <c r="T71" s="9"/>
    </row>
    <row r="72" spans="1:20" x14ac:dyDescent="0.25">
      <c r="A72" s="7">
        <f t="shared" si="2"/>
        <v>63</v>
      </c>
      <c r="B72" s="18" t="str">
        <f>IFERROR(VLOOKUP(A72,'ULD Forecast Paste'!$A:$V,3,FALSE),"")</f>
        <v/>
      </c>
      <c r="C72" s="19" t="str">
        <f>IFERROR(VLOOKUP(B72,'ULD Forecast Paste'!C:F,4,FALSE),"")</f>
        <v/>
      </c>
      <c r="D72" s="48" t="str">
        <f>IF(SUMIF('ULD Forecast Paste'!$C:$C,'Unload Schedule'!$B72,'ULD Forecast Paste'!R:R)=0,"",SUMIF('ULD Forecast Paste'!$C:$C,'Unload Schedule'!$B72,'ULD Forecast Paste'!R:R))</f>
        <v/>
      </c>
      <c r="E72" s="49" t="str">
        <f t="shared" si="11"/>
        <v/>
      </c>
      <c r="F72" s="49" t="str">
        <f>IF(SUMIF('ULD Forecast Paste'!$C:$C,'Unload Schedule'!$B72,'ULD Forecast Paste'!S:S)=0,"",SUMIF('ULD Forecast Paste'!$C:$C,'Unload Schedule'!$B72,'ULD Forecast Paste'!S:S))</f>
        <v/>
      </c>
      <c r="G72" s="50" t="str">
        <f t="shared" si="3"/>
        <v/>
      </c>
      <c r="H72" s="20" t="str">
        <f t="shared" si="12"/>
        <v/>
      </c>
      <c r="I72" s="14"/>
      <c r="J72" s="22" t="str">
        <f t="shared" si="4"/>
        <v/>
      </c>
      <c r="K72" s="12"/>
      <c r="L72" s="73"/>
      <c r="M72" s="82"/>
      <c r="N72" s="85"/>
      <c r="O72" s="16"/>
      <c r="P72" s="86"/>
      <c r="Q72" s="73"/>
      <c r="R72" s="4"/>
      <c r="S72" s="3" t="s">
        <v>492</v>
      </c>
      <c r="T72" s="9"/>
    </row>
    <row r="73" spans="1:20" x14ac:dyDescent="0.25">
      <c r="A73" s="7">
        <f t="shared" si="2"/>
        <v>64</v>
      </c>
      <c r="B73" s="18" t="str">
        <f>IFERROR(VLOOKUP(A73,'ULD Forecast Paste'!$A:$V,3,FALSE),"")</f>
        <v/>
      </c>
      <c r="C73" s="19" t="str">
        <f>IFERROR(VLOOKUP(B73,'ULD Forecast Paste'!C:F,4,FALSE),"")</f>
        <v/>
      </c>
      <c r="D73" s="48" t="str">
        <f>IF(SUMIF('ULD Forecast Paste'!$C:$C,'Unload Schedule'!$B73,'ULD Forecast Paste'!R:R)=0,"",SUMIF('ULD Forecast Paste'!$C:$C,'Unload Schedule'!$B73,'ULD Forecast Paste'!R:R))</f>
        <v/>
      </c>
      <c r="E73" s="49" t="str">
        <f t="shared" si="11"/>
        <v/>
      </c>
      <c r="F73" s="49" t="str">
        <f>IF(SUMIF('ULD Forecast Paste'!$C:$C,'Unload Schedule'!$B73,'ULD Forecast Paste'!S:S)=0,"",SUMIF('ULD Forecast Paste'!$C:$C,'Unload Schedule'!$B73,'ULD Forecast Paste'!S:S))</f>
        <v/>
      </c>
      <c r="G73" s="50" t="str">
        <f t="shared" si="3"/>
        <v/>
      </c>
      <c r="H73" s="20" t="str">
        <f t="shared" si="12"/>
        <v/>
      </c>
      <c r="I73" s="14"/>
      <c r="J73" s="22" t="str">
        <f t="shared" si="4"/>
        <v/>
      </c>
      <c r="K73" s="12"/>
      <c r="L73" s="73"/>
      <c r="M73" s="82"/>
      <c r="N73" s="85"/>
      <c r="O73" s="16"/>
      <c r="P73" s="86"/>
      <c r="Q73" s="73"/>
      <c r="R73" s="4"/>
      <c r="S73" s="3" t="s">
        <v>492</v>
      </c>
      <c r="T73" s="9"/>
    </row>
    <row r="74" spans="1:20" x14ac:dyDescent="0.25">
      <c r="A74" s="7">
        <f t="shared" si="2"/>
        <v>65</v>
      </c>
      <c r="B74" s="18" t="str">
        <f>IFERROR(VLOOKUP(A74,'ULD Forecast Paste'!$A:$V,3,FALSE),"")</f>
        <v/>
      </c>
      <c r="C74" s="19" t="str">
        <f>IFERROR(VLOOKUP(B74,'ULD Forecast Paste'!C:F,4,FALSE),"")</f>
        <v/>
      </c>
      <c r="D74" s="48" t="str">
        <f>IF(SUMIF('ULD Forecast Paste'!$C:$C,'Unload Schedule'!$B74,'ULD Forecast Paste'!R:R)=0,"",SUMIF('ULD Forecast Paste'!$C:$C,'Unload Schedule'!$B74,'ULD Forecast Paste'!R:R))</f>
        <v/>
      </c>
      <c r="E74" s="49" t="str">
        <f t="shared" ref="E74:E79" si="13">IFERROR(IF(F74*$R$3=0,"",F74*$R$3),"")</f>
        <v/>
      </c>
      <c r="F74" s="49" t="str">
        <f>IF(SUMIF('ULD Forecast Paste'!$C:$C,'Unload Schedule'!$B74,'ULD Forecast Paste'!S:S)=0,"",SUMIF('ULD Forecast Paste'!$C:$C,'Unload Schedule'!$B74,'ULD Forecast Paste'!S:S))</f>
        <v/>
      </c>
      <c r="G74" s="50" t="str">
        <f t="shared" ref="G74:G79" si="14">IFERROR(D74-E74+F74,"")</f>
        <v/>
      </c>
      <c r="H74" s="20" t="str">
        <f t="shared" ref="H74:H79" si="15">IFERROR((G74/$R$2),"")</f>
        <v/>
      </c>
      <c r="I74" s="14"/>
      <c r="J74" s="22" t="str">
        <f t="shared" ref="J74:J79" si="16">IFERROR(I74+H74,"")</f>
        <v/>
      </c>
      <c r="K74" s="12"/>
      <c r="L74" s="73"/>
      <c r="M74" s="82"/>
      <c r="N74" s="85"/>
      <c r="O74" s="16"/>
      <c r="P74" s="86"/>
      <c r="Q74" s="73"/>
      <c r="R74" s="4"/>
      <c r="S74" s="3" t="s">
        <v>492</v>
      </c>
      <c r="T74" s="9"/>
    </row>
    <row r="75" spans="1:20" x14ac:dyDescent="0.25">
      <c r="A75" s="7">
        <f t="shared" ref="A75:A81" si="17">A74+1</f>
        <v>66</v>
      </c>
      <c r="B75" s="18" t="str">
        <f>IFERROR(VLOOKUP(A75,'ULD Forecast Paste'!$A:$V,3,FALSE),"")</f>
        <v/>
      </c>
      <c r="C75" s="19" t="str">
        <f>IFERROR(VLOOKUP(B75,'ULD Forecast Paste'!C:F,4,FALSE),"")</f>
        <v/>
      </c>
      <c r="D75" s="48" t="str">
        <f>IF(SUMIF('ULD Forecast Paste'!$C:$C,'Unload Schedule'!$B75,'ULD Forecast Paste'!R:R)=0,"",SUMIF('ULD Forecast Paste'!$C:$C,'Unload Schedule'!$B75,'ULD Forecast Paste'!R:R))</f>
        <v/>
      </c>
      <c r="E75" s="49" t="str">
        <f t="shared" si="13"/>
        <v/>
      </c>
      <c r="F75" s="49" t="str">
        <f>IF(SUMIF('ULD Forecast Paste'!$C:$C,'Unload Schedule'!$B75,'ULD Forecast Paste'!S:S)=0,"",SUMIF('ULD Forecast Paste'!$C:$C,'Unload Schedule'!$B75,'ULD Forecast Paste'!S:S))</f>
        <v/>
      </c>
      <c r="G75" s="50" t="str">
        <f t="shared" si="14"/>
        <v/>
      </c>
      <c r="H75" s="20" t="str">
        <f t="shared" si="15"/>
        <v/>
      </c>
      <c r="I75" s="14"/>
      <c r="J75" s="22" t="str">
        <f t="shared" si="16"/>
        <v/>
      </c>
      <c r="K75" s="12"/>
      <c r="L75" s="73"/>
      <c r="M75" s="82"/>
      <c r="N75" s="85"/>
      <c r="O75" s="16"/>
      <c r="P75" s="86"/>
      <c r="Q75" s="73"/>
      <c r="R75" s="4"/>
      <c r="S75" s="3" t="s">
        <v>492</v>
      </c>
      <c r="T75" s="9"/>
    </row>
    <row r="76" spans="1:20" x14ac:dyDescent="0.25">
      <c r="A76" s="7">
        <f t="shared" si="17"/>
        <v>67</v>
      </c>
      <c r="B76" s="18" t="str">
        <f>IFERROR(VLOOKUP(A76,'ULD Forecast Paste'!$A:$V,3,FALSE),"")</f>
        <v/>
      </c>
      <c r="C76" s="19" t="str">
        <f>IFERROR(VLOOKUP(B76,'ULD Forecast Paste'!C:F,4,FALSE),"")</f>
        <v/>
      </c>
      <c r="D76" s="48" t="str">
        <f>IF(SUMIF('ULD Forecast Paste'!$C:$C,'Unload Schedule'!$B76,'ULD Forecast Paste'!R:R)=0,"",SUMIF('ULD Forecast Paste'!$C:$C,'Unload Schedule'!$B76,'ULD Forecast Paste'!R:R))</f>
        <v/>
      </c>
      <c r="E76" s="49" t="str">
        <f t="shared" si="13"/>
        <v/>
      </c>
      <c r="F76" s="49" t="str">
        <f>IF(SUMIF('ULD Forecast Paste'!$C:$C,'Unload Schedule'!$B76,'ULD Forecast Paste'!S:S)=0,"",SUMIF('ULD Forecast Paste'!$C:$C,'Unload Schedule'!$B76,'ULD Forecast Paste'!S:S))</f>
        <v/>
      </c>
      <c r="G76" s="50" t="str">
        <f t="shared" si="14"/>
        <v/>
      </c>
      <c r="H76" s="20" t="str">
        <f t="shared" si="15"/>
        <v/>
      </c>
      <c r="I76" s="14"/>
      <c r="J76" s="22" t="str">
        <f t="shared" si="16"/>
        <v/>
      </c>
      <c r="K76" s="12"/>
      <c r="L76" s="73"/>
      <c r="M76" s="82"/>
      <c r="N76" s="85"/>
      <c r="O76" s="16"/>
      <c r="P76" s="86"/>
      <c r="Q76" s="73"/>
      <c r="R76" s="4"/>
      <c r="S76" s="3" t="s">
        <v>492</v>
      </c>
      <c r="T76" s="9"/>
    </row>
    <row r="77" spans="1:20" x14ac:dyDescent="0.25">
      <c r="A77" s="7">
        <f t="shared" si="17"/>
        <v>68</v>
      </c>
      <c r="B77" s="18" t="str">
        <f>IFERROR(VLOOKUP(A77,'ULD Forecast Paste'!$A:$V,3,FALSE),"")</f>
        <v/>
      </c>
      <c r="C77" s="19" t="str">
        <f>IFERROR(VLOOKUP(B77,'ULD Forecast Paste'!C:F,4,FALSE),"")</f>
        <v/>
      </c>
      <c r="D77" s="48" t="str">
        <f>IF(SUMIF('ULD Forecast Paste'!$C:$C,'Unload Schedule'!$B77,'ULD Forecast Paste'!R:R)=0,"",SUMIF('ULD Forecast Paste'!$C:$C,'Unload Schedule'!$B77,'ULD Forecast Paste'!R:R))</f>
        <v/>
      </c>
      <c r="E77" s="49" t="str">
        <f t="shared" si="13"/>
        <v/>
      </c>
      <c r="F77" s="49" t="str">
        <f>IF(SUMIF('ULD Forecast Paste'!$C:$C,'Unload Schedule'!$B77,'ULD Forecast Paste'!S:S)=0,"",SUMIF('ULD Forecast Paste'!$C:$C,'Unload Schedule'!$B77,'ULD Forecast Paste'!S:S))</f>
        <v/>
      </c>
      <c r="G77" s="50" t="str">
        <f t="shared" si="14"/>
        <v/>
      </c>
      <c r="H77" s="20" t="str">
        <f t="shared" si="15"/>
        <v/>
      </c>
      <c r="I77" s="14"/>
      <c r="J77" s="22" t="str">
        <f t="shared" si="16"/>
        <v/>
      </c>
      <c r="K77" s="12"/>
      <c r="L77" s="73"/>
      <c r="M77" s="82"/>
      <c r="N77" s="85"/>
      <c r="O77" s="16"/>
      <c r="P77" s="86"/>
      <c r="Q77" s="73"/>
      <c r="R77" s="4"/>
      <c r="S77" s="3" t="s">
        <v>492</v>
      </c>
      <c r="T77" s="9"/>
    </row>
    <row r="78" spans="1:20" x14ac:dyDescent="0.25">
      <c r="A78" s="7">
        <f t="shared" si="17"/>
        <v>69</v>
      </c>
      <c r="B78" s="18" t="str">
        <f>IFERROR(VLOOKUP(A78,'ULD Forecast Paste'!$A:$V,3,FALSE),"")</f>
        <v/>
      </c>
      <c r="C78" s="19" t="str">
        <f>IFERROR(VLOOKUP(B78,'ULD Forecast Paste'!C:F,4,FALSE),"")</f>
        <v/>
      </c>
      <c r="D78" s="48" t="str">
        <f>IF(SUMIF('ULD Forecast Paste'!$C:$C,'Unload Schedule'!$B78,'ULD Forecast Paste'!R:R)=0,"",SUMIF('ULD Forecast Paste'!$C:$C,'Unload Schedule'!$B78,'ULD Forecast Paste'!R:R))</f>
        <v/>
      </c>
      <c r="E78" s="49" t="str">
        <f t="shared" si="13"/>
        <v/>
      </c>
      <c r="F78" s="49" t="str">
        <f>IF(SUMIF('ULD Forecast Paste'!$C:$C,'Unload Schedule'!$B78,'ULD Forecast Paste'!S:S)=0,"",SUMIF('ULD Forecast Paste'!$C:$C,'Unload Schedule'!$B78,'ULD Forecast Paste'!S:S))</f>
        <v/>
      </c>
      <c r="G78" s="50" t="str">
        <f t="shared" si="14"/>
        <v/>
      </c>
      <c r="H78" s="20" t="str">
        <f t="shared" si="15"/>
        <v/>
      </c>
      <c r="I78" s="14"/>
      <c r="J78" s="22" t="str">
        <f t="shared" si="16"/>
        <v/>
      </c>
      <c r="K78" s="12"/>
      <c r="L78" s="73"/>
      <c r="M78" s="82"/>
      <c r="N78" s="85"/>
      <c r="O78" s="16"/>
      <c r="P78" s="86"/>
      <c r="Q78" s="73"/>
      <c r="R78" s="4"/>
      <c r="S78" s="3" t="s">
        <v>492</v>
      </c>
      <c r="T78" s="9"/>
    </row>
    <row r="79" spans="1:20" x14ac:dyDescent="0.25">
      <c r="A79" s="7">
        <f t="shared" si="17"/>
        <v>70</v>
      </c>
      <c r="B79" s="18" t="str">
        <f>IFERROR(VLOOKUP(A79,'ULD Forecast Paste'!$A:$V,3,FALSE),"")</f>
        <v/>
      </c>
      <c r="C79" s="19" t="str">
        <f>IFERROR(VLOOKUP(B79,'ULD Forecast Paste'!C:F,4,FALSE),"")</f>
        <v/>
      </c>
      <c r="D79" s="48" t="str">
        <f>IF(SUMIF('ULD Forecast Paste'!$C:$C,'Unload Schedule'!$B79,'ULD Forecast Paste'!R:R)=0,"",SUMIF('ULD Forecast Paste'!$C:$C,'Unload Schedule'!$B79,'ULD Forecast Paste'!R:R))</f>
        <v/>
      </c>
      <c r="E79" s="49" t="str">
        <f t="shared" si="13"/>
        <v/>
      </c>
      <c r="F79" s="49" t="str">
        <f>IF(SUMIF('ULD Forecast Paste'!$C:$C,'Unload Schedule'!$B79,'ULD Forecast Paste'!S:S)=0,"",SUMIF('ULD Forecast Paste'!$C:$C,'Unload Schedule'!$B79,'ULD Forecast Paste'!S:S))</f>
        <v/>
      </c>
      <c r="G79" s="50" t="str">
        <f t="shared" si="14"/>
        <v/>
      </c>
      <c r="H79" s="20" t="str">
        <f t="shared" si="15"/>
        <v/>
      </c>
      <c r="I79" s="14"/>
      <c r="J79" s="22" t="str">
        <f t="shared" si="16"/>
        <v/>
      </c>
      <c r="K79" s="12"/>
      <c r="L79" s="73"/>
      <c r="M79" s="82"/>
      <c r="N79" s="85"/>
      <c r="O79" s="16"/>
      <c r="P79" s="86"/>
      <c r="Q79" s="73"/>
      <c r="R79" s="4"/>
      <c r="S79" s="3" t="s">
        <v>492</v>
      </c>
      <c r="T79" s="9"/>
    </row>
    <row r="80" spans="1:20" x14ac:dyDescent="0.25">
      <c r="A80" s="7">
        <f t="shared" si="17"/>
        <v>71</v>
      </c>
      <c r="B80" s="18" t="str">
        <f>IFERROR(VLOOKUP(A80,'ULD Forecast Paste'!$A:$V,3,FALSE),"")</f>
        <v/>
      </c>
      <c r="C80" s="19" t="str">
        <f>IFERROR(VLOOKUP(B80,'ULD Forecast Paste'!C:F,4,FALSE),"")</f>
        <v/>
      </c>
      <c r="D80" s="48" t="str">
        <f>IF(SUMIF('ULD Forecast Paste'!$C:$C,'Unload Schedule'!$B80,'ULD Forecast Paste'!R:R)=0,"",SUMIF('ULD Forecast Paste'!$C:$C,'Unload Schedule'!$B80,'ULD Forecast Paste'!R:R))</f>
        <v/>
      </c>
      <c r="E80" s="49" t="str">
        <f>IFERROR(IF(F80*$R$3=0,"",F80*$R$3),"")</f>
        <v/>
      </c>
      <c r="F80" s="49" t="str">
        <f>IF(SUMIF('ULD Forecast Paste'!$C:$C,'Unload Schedule'!$B80,'ULD Forecast Paste'!S:S)=0,"",SUMIF('ULD Forecast Paste'!$C:$C,'Unload Schedule'!$B80,'ULD Forecast Paste'!S:S))</f>
        <v/>
      </c>
      <c r="G80" s="50" t="str">
        <f t="shared" ref="G80:G81" si="18">IFERROR(D80-E80+F80,"")</f>
        <v/>
      </c>
      <c r="H80" s="20" t="str">
        <f>IFERROR((G80/$R$2),"")</f>
        <v/>
      </c>
      <c r="I80" s="14"/>
      <c r="J80" s="22" t="str">
        <f t="shared" ref="J80:J81" si="19">IFERROR(I80+H80,"")</f>
        <v/>
      </c>
      <c r="K80" s="12"/>
      <c r="L80" s="73"/>
      <c r="M80" s="82"/>
      <c r="N80" s="85"/>
      <c r="O80" s="16"/>
      <c r="P80" s="86"/>
      <c r="Q80" s="73"/>
      <c r="R80" s="4"/>
      <c r="S80" s="3" t="s">
        <v>492</v>
      </c>
      <c r="T80" s="9"/>
    </row>
    <row r="81" spans="1:20" ht="15.75" thickBot="1" x14ac:dyDescent="0.3">
      <c r="A81" s="7">
        <f t="shared" si="17"/>
        <v>72</v>
      </c>
      <c r="B81" s="21" t="str">
        <f>IFERROR(VLOOKUP(A81,'ULD Forecast Paste'!$A:$V,3,FALSE),"")</f>
        <v/>
      </c>
      <c r="C81" s="64" t="str">
        <f>IFERROR(VLOOKUP(B81,'ULD Forecast Paste'!C:F,4,FALSE),"")</f>
        <v/>
      </c>
      <c r="D81" s="65" t="str">
        <f>IF(SUMIF('ULD Forecast Paste'!$C:$C,'Unload Schedule'!$B81,'ULD Forecast Paste'!R:R)=0,"",SUMIF('ULD Forecast Paste'!$C:$C,'Unload Schedule'!$B81,'ULD Forecast Paste'!R:R))</f>
        <v/>
      </c>
      <c r="E81" s="66" t="str">
        <f>IFERROR(IF(F81*$R$3=0,"",F81*$R$3),"")</f>
        <v/>
      </c>
      <c r="F81" s="66" t="str">
        <f>IF(SUMIF('ULD Forecast Paste'!$C:$C,'Unload Schedule'!$B81,'ULD Forecast Paste'!S:S)=0,"",SUMIF('ULD Forecast Paste'!$C:$C,'Unload Schedule'!$B81,'ULD Forecast Paste'!S:S))</f>
        <v/>
      </c>
      <c r="G81" s="67" t="str">
        <f t="shared" si="18"/>
        <v/>
      </c>
      <c r="H81" s="68" t="str">
        <f>IFERROR((G81/$R$2),"")</f>
        <v/>
      </c>
      <c r="I81" s="69"/>
      <c r="J81" s="70" t="str">
        <f t="shared" si="19"/>
        <v/>
      </c>
      <c r="K81" s="13"/>
      <c r="L81" s="75"/>
      <c r="M81" s="90"/>
      <c r="N81" s="87"/>
      <c r="O81" s="17"/>
      <c r="P81" s="88"/>
      <c r="Q81" s="75"/>
      <c r="R81" s="71"/>
      <c r="S81" s="10" t="s">
        <v>492</v>
      </c>
      <c r="T81" s="11"/>
    </row>
  </sheetData>
  <mergeCells count="7">
    <mergeCell ref="B1:T1"/>
    <mergeCell ref="D42:G42"/>
    <mergeCell ref="H42:J42"/>
    <mergeCell ref="H5:J5"/>
    <mergeCell ref="D5:G5"/>
    <mergeCell ref="N5:P5"/>
    <mergeCell ref="N42:P42"/>
  </mergeCells>
  <pageMargins left="0" right="0" top="0" bottom="0" header="0.3" footer="0.3"/>
  <pageSetup scale="9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7"/>
  <sheetViews>
    <sheetView topLeftCell="D1" workbookViewId="0">
      <selection activeCell="I15" sqref="I15"/>
    </sheetView>
  </sheetViews>
  <sheetFormatPr defaultColWidth="9" defaultRowHeight="15" customHeight="1" x14ac:dyDescent="0.25"/>
  <cols>
    <col min="1" max="2" width="6.28515625" style="7" hidden="1" customWidth="1"/>
    <col min="3" max="3" width="13.42578125" style="7" hidden="1" customWidth="1"/>
    <col min="4" max="4" width="11.42578125" style="6" bestFit="1" customWidth="1"/>
    <col min="5" max="6" width="4.5703125" style="6" bestFit="1" customWidth="1"/>
    <col min="7" max="7" width="22.5703125" style="6" bestFit="1" customWidth="1"/>
    <col min="8" max="8" width="8.85546875" style="6" bestFit="1" customWidth="1"/>
    <col min="9" max="9" width="8.5703125" style="6" bestFit="1" customWidth="1"/>
    <col min="10" max="10" width="11.140625" style="6" bestFit="1" customWidth="1"/>
    <col min="11" max="11" width="3.42578125" style="6" bestFit="1" customWidth="1"/>
    <col min="12" max="12" width="12.85546875" style="6" bestFit="1" customWidth="1"/>
    <col min="13" max="13" width="11.5703125" style="6" bestFit="1" customWidth="1"/>
    <col min="14" max="14" width="4.42578125" style="6" bestFit="1" customWidth="1"/>
    <col min="15" max="15" width="5" style="6" bestFit="1" customWidth="1"/>
    <col min="16" max="16" width="26.28515625" style="6" bestFit="1" customWidth="1"/>
    <col min="17" max="17" width="3.28515625" style="6" bestFit="1" customWidth="1"/>
    <col min="18" max="18" width="4.42578125" style="6" bestFit="1" customWidth="1"/>
    <col min="19" max="19" width="5" style="6" bestFit="1" customWidth="1"/>
    <col min="20" max="20" width="7.85546875" style="6" bestFit="1" customWidth="1"/>
    <col min="21" max="21" width="6.7109375" style="7" hidden="1" customWidth="1"/>
    <col min="22" max="22" width="8.140625" style="7" hidden="1" customWidth="1"/>
    <col min="23" max="16384" width="9" style="6"/>
  </cols>
  <sheetData>
    <row r="1" spans="1:22" ht="15" customHeight="1" x14ac:dyDescent="0.25">
      <c r="A1" s="7" t="s">
        <v>62</v>
      </c>
      <c r="C1" s="7" t="s">
        <v>21</v>
      </c>
      <c r="D1" s="5" t="s">
        <v>43</v>
      </c>
      <c r="E1" s="5" t="s">
        <v>18</v>
      </c>
      <c r="F1" s="5" t="s">
        <v>19</v>
      </c>
      <c r="G1" s="5" t="s">
        <v>20</v>
      </c>
      <c r="H1" s="5"/>
      <c r="I1" s="5"/>
      <c r="J1" s="5"/>
      <c r="K1" s="5" t="s">
        <v>44</v>
      </c>
      <c r="L1" s="5" t="s">
        <v>15</v>
      </c>
      <c r="M1" s="5" t="s">
        <v>21</v>
      </c>
      <c r="N1" s="5" t="s">
        <v>22</v>
      </c>
      <c r="O1" s="5" t="s">
        <v>16</v>
      </c>
      <c r="P1" s="5" t="s">
        <v>45</v>
      </c>
      <c r="Q1" s="5" t="s">
        <v>46</v>
      </c>
      <c r="R1" s="5" t="s">
        <v>47</v>
      </c>
      <c r="S1" s="5" t="s">
        <v>3</v>
      </c>
      <c r="T1" s="5" t="s">
        <v>48</v>
      </c>
      <c r="U1" s="8" t="s">
        <v>4</v>
      </c>
      <c r="V1" s="8" t="s">
        <v>49</v>
      </c>
    </row>
    <row r="2" spans="1:22" ht="15" customHeight="1" x14ac:dyDescent="0.25">
      <c r="A2" s="7">
        <f>SUM($B$1:B2)</f>
        <v>1</v>
      </c>
      <c r="B2" s="7">
        <f>IF(COUNTIF($C$1:C2,C2)&gt;1,0,1)</f>
        <v>1</v>
      </c>
      <c r="C2" s="7" t="str">
        <f>IF(R2=0,0,M2)</f>
        <v>AAD18999UPS</v>
      </c>
      <c r="D2" s="47" t="s">
        <v>67</v>
      </c>
      <c r="E2" s="47" t="s">
        <v>23</v>
      </c>
      <c r="F2" s="47" t="s">
        <v>68</v>
      </c>
      <c r="G2" s="47" t="s">
        <v>30</v>
      </c>
      <c r="H2" s="47" t="s">
        <v>69</v>
      </c>
      <c r="I2" s="47" t="s">
        <v>70</v>
      </c>
      <c r="J2" s="47" t="s">
        <v>71</v>
      </c>
      <c r="K2" s="47" t="s">
        <v>32</v>
      </c>
      <c r="L2" s="47" t="s">
        <v>28</v>
      </c>
      <c r="M2" s="47" t="s">
        <v>72</v>
      </c>
      <c r="N2" s="47" t="s">
        <v>73</v>
      </c>
      <c r="O2" s="47" t="s">
        <v>74</v>
      </c>
      <c r="P2" s="47" t="s">
        <v>75</v>
      </c>
      <c r="Q2" s="47" t="s">
        <v>14</v>
      </c>
      <c r="R2" s="47">
        <v>153</v>
      </c>
      <c r="S2" s="47">
        <v>1</v>
      </c>
      <c r="T2" s="47" t="s">
        <v>26</v>
      </c>
      <c r="U2" s="7">
        <f>S2*7</f>
        <v>7</v>
      </c>
      <c r="V2" s="7">
        <f>R2-U2+S2</f>
        <v>147</v>
      </c>
    </row>
    <row r="3" spans="1:22" ht="15" customHeight="1" x14ac:dyDescent="0.25">
      <c r="A3" s="7">
        <f>SUM($B$1:B3)</f>
        <v>1</v>
      </c>
      <c r="B3" s="7">
        <f>IF(COUNTIF($C$1:C3,C3)&gt;1,0,1)</f>
        <v>0</v>
      </c>
      <c r="C3" s="7" t="str">
        <f t="shared" ref="C3:C66" si="0">IF(R3=0,0,M3)</f>
        <v>AAD18999UPS</v>
      </c>
      <c r="D3" s="47" t="s">
        <v>67</v>
      </c>
      <c r="E3" s="47" t="s">
        <v>23</v>
      </c>
      <c r="F3" s="47" t="s">
        <v>68</v>
      </c>
      <c r="G3" s="47" t="s">
        <v>30</v>
      </c>
      <c r="H3" s="47" t="s">
        <v>69</v>
      </c>
      <c r="I3" s="47" t="s">
        <v>70</v>
      </c>
      <c r="J3" s="47" t="s">
        <v>76</v>
      </c>
      <c r="K3" s="47" t="s">
        <v>32</v>
      </c>
      <c r="L3" s="47" t="s">
        <v>28</v>
      </c>
      <c r="M3" s="47" t="s">
        <v>72</v>
      </c>
      <c r="N3" s="47" t="s">
        <v>73</v>
      </c>
      <c r="O3" s="47" t="s">
        <v>74</v>
      </c>
      <c r="P3" s="47" t="s">
        <v>77</v>
      </c>
      <c r="Q3" s="47" t="s">
        <v>14</v>
      </c>
      <c r="R3" s="47">
        <v>32</v>
      </c>
      <c r="S3" s="47">
        <v>0</v>
      </c>
      <c r="T3" s="47" t="s">
        <v>26</v>
      </c>
      <c r="U3" s="7">
        <f t="shared" ref="U3:U66" si="1">S3*7</f>
        <v>0</v>
      </c>
      <c r="V3" s="7">
        <f t="shared" ref="V3:V66" si="2">R3-U3+S3</f>
        <v>32</v>
      </c>
    </row>
    <row r="4" spans="1:22" ht="15" customHeight="1" x14ac:dyDescent="0.25">
      <c r="A4" s="7">
        <f>SUM($B$1:B4)</f>
        <v>2</v>
      </c>
      <c r="B4" s="7">
        <f>IF(COUNTIF($C$1:C4,C4)&gt;1,0,1)</f>
        <v>1</v>
      </c>
      <c r="C4" s="7" t="str">
        <f t="shared" si="0"/>
        <v>UPST365446</v>
      </c>
      <c r="D4" s="47" t="s">
        <v>67</v>
      </c>
      <c r="E4" s="47" t="s">
        <v>23</v>
      </c>
      <c r="F4" s="47" t="s">
        <v>78</v>
      </c>
      <c r="G4" s="47" t="s">
        <v>31</v>
      </c>
      <c r="H4" s="47" t="s">
        <v>79</v>
      </c>
      <c r="I4" s="47" t="s">
        <v>80</v>
      </c>
      <c r="J4" s="47" t="s">
        <v>81</v>
      </c>
      <c r="K4" s="47" t="s">
        <v>32</v>
      </c>
      <c r="L4" s="47" t="s">
        <v>33</v>
      </c>
      <c r="M4" s="47" t="s">
        <v>82</v>
      </c>
      <c r="N4" s="47" t="s">
        <v>34</v>
      </c>
      <c r="O4" s="47" t="s">
        <v>74</v>
      </c>
      <c r="P4" s="47" t="s">
        <v>83</v>
      </c>
      <c r="Q4" s="47" t="s">
        <v>25</v>
      </c>
      <c r="R4" s="47">
        <v>49</v>
      </c>
      <c r="S4" s="47">
        <v>0</v>
      </c>
      <c r="T4" s="47" t="s">
        <v>26</v>
      </c>
      <c r="U4" s="7">
        <f t="shared" si="1"/>
        <v>0</v>
      </c>
      <c r="V4" s="7">
        <f t="shared" si="2"/>
        <v>49</v>
      </c>
    </row>
    <row r="5" spans="1:22" ht="15" customHeight="1" x14ac:dyDescent="0.25">
      <c r="A5" s="7">
        <f>SUM($B$1:B5)</f>
        <v>2</v>
      </c>
      <c r="B5" s="7">
        <f>IF(COUNTIF($C$1:C5,C5)&gt;1,0,1)</f>
        <v>0</v>
      </c>
      <c r="C5" s="7" t="str">
        <f t="shared" si="0"/>
        <v>UPST365446</v>
      </c>
      <c r="D5" s="47" t="s">
        <v>67</v>
      </c>
      <c r="E5" s="47" t="s">
        <v>23</v>
      </c>
      <c r="F5" s="47" t="s">
        <v>78</v>
      </c>
      <c r="G5" s="47" t="s">
        <v>31</v>
      </c>
      <c r="H5" s="47" t="s">
        <v>79</v>
      </c>
      <c r="I5" s="47" t="s">
        <v>80</v>
      </c>
      <c r="J5" s="47" t="s">
        <v>84</v>
      </c>
      <c r="K5" s="47" t="s">
        <v>32</v>
      </c>
      <c r="L5" s="47" t="s">
        <v>33</v>
      </c>
      <c r="M5" s="47" t="s">
        <v>82</v>
      </c>
      <c r="N5" s="47" t="s">
        <v>34</v>
      </c>
      <c r="O5" s="47" t="s">
        <v>74</v>
      </c>
      <c r="P5" s="47" t="s">
        <v>85</v>
      </c>
      <c r="Q5" s="47" t="s">
        <v>25</v>
      </c>
      <c r="R5" s="47">
        <v>263</v>
      </c>
      <c r="S5" s="47">
        <v>16</v>
      </c>
      <c r="T5" s="47" t="s">
        <v>26</v>
      </c>
      <c r="U5" s="7">
        <f t="shared" si="1"/>
        <v>112</v>
      </c>
      <c r="V5" s="7">
        <f t="shared" si="2"/>
        <v>167</v>
      </c>
    </row>
    <row r="6" spans="1:22" ht="15" customHeight="1" x14ac:dyDescent="0.25">
      <c r="A6" s="7">
        <f>SUM($B$1:B6)</f>
        <v>3</v>
      </c>
      <c r="B6" s="7">
        <f>IF(COUNTIF($C$1:C6,C6)&gt;1,0,1)</f>
        <v>1</v>
      </c>
      <c r="C6" s="7" t="str">
        <f t="shared" si="0"/>
        <v>UPST369484</v>
      </c>
      <c r="D6" s="47" t="s">
        <v>67</v>
      </c>
      <c r="E6" s="47" t="s">
        <v>23</v>
      </c>
      <c r="F6" s="47" t="s">
        <v>78</v>
      </c>
      <c r="G6" s="47" t="s">
        <v>31</v>
      </c>
      <c r="H6" s="47" t="s">
        <v>79</v>
      </c>
      <c r="I6" s="47" t="s">
        <v>86</v>
      </c>
      <c r="J6" s="47" t="s">
        <v>87</v>
      </c>
      <c r="K6" s="47" t="s">
        <v>32</v>
      </c>
      <c r="L6" s="47" t="s">
        <v>33</v>
      </c>
      <c r="M6" s="47" t="s">
        <v>88</v>
      </c>
      <c r="N6" s="47" t="s">
        <v>34</v>
      </c>
      <c r="O6" s="47" t="s">
        <v>74</v>
      </c>
      <c r="P6" s="47" t="s">
        <v>89</v>
      </c>
      <c r="Q6" s="47" t="s">
        <v>25</v>
      </c>
      <c r="R6" s="47">
        <v>943</v>
      </c>
      <c r="S6" s="47">
        <v>59</v>
      </c>
      <c r="T6" s="47" t="s">
        <v>26</v>
      </c>
      <c r="U6" s="7">
        <f t="shared" si="1"/>
        <v>413</v>
      </c>
      <c r="V6" s="7">
        <f t="shared" si="2"/>
        <v>589</v>
      </c>
    </row>
    <row r="7" spans="1:22" ht="15" customHeight="1" x14ac:dyDescent="0.25">
      <c r="A7" s="7">
        <f>SUM($B$1:B7)</f>
        <v>3</v>
      </c>
      <c r="B7" s="7">
        <f>IF(COUNTIF($C$1:C7,C7)&gt;1,0,1)</f>
        <v>0</v>
      </c>
      <c r="C7" s="7" t="str">
        <f t="shared" si="0"/>
        <v>UPST369484</v>
      </c>
      <c r="D7" s="47" t="s">
        <v>67</v>
      </c>
      <c r="E7" s="47" t="s">
        <v>23</v>
      </c>
      <c r="F7" s="47" t="s">
        <v>78</v>
      </c>
      <c r="G7" s="47" t="s">
        <v>31</v>
      </c>
      <c r="H7" s="47" t="s">
        <v>79</v>
      </c>
      <c r="I7" s="47" t="s">
        <v>86</v>
      </c>
      <c r="J7" s="47" t="s">
        <v>90</v>
      </c>
      <c r="K7" s="47" t="s">
        <v>32</v>
      </c>
      <c r="L7" s="47" t="s">
        <v>33</v>
      </c>
      <c r="M7" s="47" t="s">
        <v>88</v>
      </c>
      <c r="N7" s="47" t="s">
        <v>34</v>
      </c>
      <c r="O7" s="47" t="s">
        <v>74</v>
      </c>
      <c r="P7" s="47" t="s">
        <v>91</v>
      </c>
      <c r="Q7" s="47" t="s">
        <v>25</v>
      </c>
      <c r="R7" s="47">
        <v>184</v>
      </c>
      <c r="S7" s="47">
        <v>9</v>
      </c>
      <c r="T7" s="47" t="s">
        <v>26</v>
      </c>
      <c r="U7" s="7">
        <f t="shared" si="1"/>
        <v>63</v>
      </c>
      <c r="V7" s="7">
        <f t="shared" si="2"/>
        <v>130</v>
      </c>
    </row>
    <row r="8" spans="1:22" ht="15" customHeight="1" x14ac:dyDescent="0.25">
      <c r="A8" s="7">
        <f>SUM($B$1:B8)</f>
        <v>4</v>
      </c>
      <c r="B8" s="7">
        <f>IF(COUNTIF($C$1:C8,C8)&gt;1,0,1)</f>
        <v>1</v>
      </c>
      <c r="C8" s="7" t="str">
        <f t="shared" si="0"/>
        <v>AAY41161UPS</v>
      </c>
      <c r="D8" s="47" t="s">
        <v>67</v>
      </c>
      <c r="E8" s="47" t="s">
        <v>23</v>
      </c>
      <c r="F8" s="47" t="s">
        <v>92</v>
      </c>
      <c r="G8" s="47" t="s">
        <v>35</v>
      </c>
      <c r="H8" s="47" t="s">
        <v>93</v>
      </c>
      <c r="I8" s="47" t="s">
        <v>94</v>
      </c>
      <c r="J8" s="47" t="s">
        <v>95</v>
      </c>
      <c r="K8" s="47" t="s">
        <v>96</v>
      </c>
      <c r="L8" s="47" t="s">
        <v>28</v>
      </c>
      <c r="M8" s="47" t="s">
        <v>97</v>
      </c>
      <c r="N8" s="47" t="s">
        <v>42</v>
      </c>
      <c r="O8" s="47" t="s">
        <v>74</v>
      </c>
      <c r="P8" s="47" t="s">
        <v>98</v>
      </c>
      <c r="Q8" s="47" t="s">
        <v>25</v>
      </c>
      <c r="R8" s="47">
        <v>181</v>
      </c>
      <c r="S8" s="47">
        <v>13</v>
      </c>
      <c r="T8" s="47" t="s">
        <v>26</v>
      </c>
      <c r="U8" s="7">
        <f t="shared" si="1"/>
        <v>91</v>
      </c>
      <c r="V8" s="7">
        <f t="shared" si="2"/>
        <v>103</v>
      </c>
    </row>
    <row r="9" spans="1:22" ht="15" customHeight="1" x14ac:dyDescent="0.25">
      <c r="A9" s="7">
        <f>SUM($B$1:B9)</f>
        <v>4</v>
      </c>
      <c r="B9" s="7">
        <f>IF(COUNTIF($C$1:C9,C9)&gt;1,0,1)</f>
        <v>0</v>
      </c>
      <c r="C9" s="7" t="str">
        <f t="shared" si="0"/>
        <v>AAY41161UPS</v>
      </c>
      <c r="D9" s="47" t="s">
        <v>67</v>
      </c>
      <c r="E9" s="47" t="s">
        <v>23</v>
      </c>
      <c r="F9" s="47" t="s">
        <v>92</v>
      </c>
      <c r="G9" s="47" t="s">
        <v>35</v>
      </c>
      <c r="H9" s="47" t="s">
        <v>93</v>
      </c>
      <c r="I9" s="47" t="s">
        <v>94</v>
      </c>
      <c r="J9" s="47" t="s">
        <v>99</v>
      </c>
      <c r="K9" s="47" t="s">
        <v>96</v>
      </c>
      <c r="L9" s="47" t="s">
        <v>28</v>
      </c>
      <c r="M9" s="47" t="s">
        <v>97</v>
      </c>
      <c r="N9" s="47" t="s">
        <v>42</v>
      </c>
      <c r="O9" s="47" t="s">
        <v>74</v>
      </c>
      <c r="P9" s="47" t="s">
        <v>100</v>
      </c>
      <c r="Q9" s="47" t="s">
        <v>25</v>
      </c>
      <c r="R9" s="47">
        <v>46</v>
      </c>
      <c r="S9" s="47">
        <v>0</v>
      </c>
      <c r="T9" s="47" t="s">
        <v>26</v>
      </c>
      <c r="U9" s="7">
        <f t="shared" si="1"/>
        <v>0</v>
      </c>
      <c r="V9" s="7">
        <f t="shared" si="2"/>
        <v>46</v>
      </c>
    </row>
    <row r="10" spans="1:22" ht="15" customHeight="1" x14ac:dyDescent="0.25">
      <c r="A10" s="7">
        <f>SUM($B$1:B10)</f>
        <v>5</v>
      </c>
      <c r="B10" s="7">
        <f>IF(COUNTIF($C$1:C10,C10)&gt;1,0,1)</f>
        <v>1</v>
      </c>
      <c r="C10" s="7">
        <f t="shared" si="0"/>
        <v>0</v>
      </c>
      <c r="D10" s="47" t="s">
        <v>67</v>
      </c>
      <c r="E10" s="47" t="s">
        <v>23</v>
      </c>
      <c r="F10" s="47" t="s">
        <v>92</v>
      </c>
      <c r="G10" s="47" t="s">
        <v>35</v>
      </c>
      <c r="H10" s="47" t="s">
        <v>93</v>
      </c>
      <c r="I10" s="47" t="s">
        <v>94</v>
      </c>
      <c r="J10" s="47" t="s">
        <v>101</v>
      </c>
      <c r="K10" s="47" t="s">
        <v>96</v>
      </c>
      <c r="L10" s="47" t="s">
        <v>28</v>
      </c>
      <c r="M10" s="47" t="s">
        <v>97</v>
      </c>
      <c r="N10" s="47" t="s">
        <v>42</v>
      </c>
      <c r="O10" s="47" t="s">
        <v>74</v>
      </c>
      <c r="P10" s="47" t="s">
        <v>102</v>
      </c>
      <c r="Q10" s="47" t="s">
        <v>25</v>
      </c>
      <c r="R10" s="47">
        <v>0</v>
      </c>
      <c r="S10" s="47">
        <v>0</v>
      </c>
      <c r="T10" s="47" t="s">
        <v>26</v>
      </c>
      <c r="U10" s="7">
        <f t="shared" si="1"/>
        <v>0</v>
      </c>
      <c r="V10" s="7">
        <f t="shared" si="2"/>
        <v>0</v>
      </c>
    </row>
    <row r="11" spans="1:22" ht="15" customHeight="1" x14ac:dyDescent="0.25">
      <c r="A11" s="7">
        <f>SUM($B$1:B11)</f>
        <v>5</v>
      </c>
      <c r="B11" s="7">
        <f>IF(COUNTIF($C$1:C11,C11)&gt;1,0,1)</f>
        <v>0</v>
      </c>
      <c r="C11" s="7">
        <f t="shared" si="0"/>
        <v>0</v>
      </c>
      <c r="D11" s="47" t="s">
        <v>67</v>
      </c>
      <c r="E11" s="47" t="s">
        <v>23</v>
      </c>
      <c r="F11" s="47" t="s">
        <v>92</v>
      </c>
      <c r="G11" s="47" t="s">
        <v>35</v>
      </c>
      <c r="H11" s="47" t="s">
        <v>103</v>
      </c>
      <c r="I11" s="47" t="s">
        <v>104</v>
      </c>
      <c r="J11" s="47" t="s">
        <v>105</v>
      </c>
      <c r="K11" s="47" t="s">
        <v>24</v>
      </c>
      <c r="L11" s="47" t="s">
        <v>28</v>
      </c>
      <c r="M11" s="47" t="s">
        <v>106</v>
      </c>
      <c r="N11" s="47" t="s">
        <v>42</v>
      </c>
      <c r="O11" s="47" t="s">
        <v>107</v>
      </c>
      <c r="P11" s="47" t="s">
        <v>108</v>
      </c>
      <c r="Q11" s="47" t="s">
        <v>25</v>
      </c>
      <c r="R11" s="47">
        <v>0</v>
      </c>
      <c r="S11" s="47">
        <v>0</v>
      </c>
      <c r="T11" s="47" t="s">
        <v>26</v>
      </c>
      <c r="U11" s="7">
        <f t="shared" si="1"/>
        <v>0</v>
      </c>
      <c r="V11" s="7">
        <f t="shared" si="2"/>
        <v>0</v>
      </c>
    </row>
    <row r="12" spans="1:22" ht="15" customHeight="1" x14ac:dyDescent="0.25">
      <c r="A12" s="7">
        <f>SUM($B$1:B12)</f>
        <v>6</v>
      </c>
      <c r="B12" s="7">
        <f>IF(COUNTIF($C$1:C12,C12)&gt;1,0,1)</f>
        <v>1</v>
      </c>
      <c r="C12" s="7" t="str">
        <f t="shared" si="0"/>
        <v>AAY49275UPS</v>
      </c>
      <c r="D12" s="47" t="s">
        <v>67</v>
      </c>
      <c r="E12" s="47" t="s">
        <v>23</v>
      </c>
      <c r="F12" s="47" t="s">
        <v>92</v>
      </c>
      <c r="G12" s="47" t="s">
        <v>35</v>
      </c>
      <c r="H12" s="47" t="s">
        <v>103</v>
      </c>
      <c r="I12" s="47" t="s">
        <v>104</v>
      </c>
      <c r="J12" s="47" t="s">
        <v>109</v>
      </c>
      <c r="K12" s="47" t="s">
        <v>24</v>
      </c>
      <c r="L12" s="47" t="s">
        <v>28</v>
      </c>
      <c r="M12" s="47" t="s">
        <v>106</v>
      </c>
      <c r="N12" s="47" t="s">
        <v>42</v>
      </c>
      <c r="O12" s="47" t="s">
        <v>107</v>
      </c>
      <c r="P12" s="47" t="s">
        <v>110</v>
      </c>
      <c r="Q12" s="47" t="s">
        <v>25</v>
      </c>
      <c r="R12" s="47">
        <v>30</v>
      </c>
      <c r="S12" s="47">
        <v>0</v>
      </c>
      <c r="T12" s="47" t="s">
        <v>26</v>
      </c>
      <c r="U12" s="7">
        <f t="shared" si="1"/>
        <v>0</v>
      </c>
      <c r="V12" s="7">
        <f t="shared" si="2"/>
        <v>30</v>
      </c>
    </row>
    <row r="13" spans="1:22" ht="15" customHeight="1" x14ac:dyDescent="0.25">
      <c r="A13" s="7">
        <f>SUM($B$1:B13)</f>
        <v>6</v>
      </c>
      <c r="B13" s="7">
        <f>IF(COUNTIF($C$1:C13,C13)&gt;1,0,1)</f>
        <v>0</v>
      </c>
      <c r="C13" s="7" t="str">
        <f t="shared" si="0"/>
        <v>AAY49275UPS</v>
      </c>
      <c r="D13" s="47" t="s">
        <v>67</v>
      </c>
      <c r="E13" s="47" t="s">
        <v>23</v>
      </c>
      <c r="F13" s="47" t="s">
        <v>92</v>
      </c>
      <c r="G13" s="47" t="s">
        <v>35</v>
      </c>
      <c r="H13" s="47" t="s">
        <v>103</v>
      </c>
      <c r="I13" s="47" t="s">
        <v>104</v>
      </c>
      <c r="J13" s="47" t="s">
        <v>111</v>
      </c>
      <c r="K13" s="47" t="s">
        <v>24</v>
      </c>
      <c r="L13" s="47" t="s">
        <v>28</v>
      </c>
      <c r="M13" s="47" t="s">
        <v>106</v>
      </c>
      <c r="N13" s="47" t="s">
        <v>42</v>
      </c>
      <c r="O13" s="47" t="s">
        <v>112</v>
      </c>
      <c r="P13" s="47" t="s">
        <v>113</v>
      </c>
      <c r="Q13" s="47" t="s">
        <v>25</v>
      </c>
      <c r="R13" s="47">
        <v>5</v>
      </c>
      <c r="S13" s="47">
        <v>0</v>
      </c>
      <c r="T13" s="47" t="s">
        <v>26</v>
      </c>
      <c r="U13" s="7">
        <f t="shared" si="1"/>
        <v>0</v>
      </c>
      <c r="V13" s="7">
        <f t="shared" si="2"/>
        <v>5</v>
      </c>
    </row>
    <row r="14" spans="1:22" ht="15" customHeight="1" x14ac:dyDescent="0.25">
      <c r="A14" s="7">
        <f>SUM($B$1:B14)</f>
        <v>6</v>
      </c>
      <c r="B14" s="7">
        <f>IF(COUNTIF($C$1:C14,C14)&gt;1,0,1)</f>
        <v>0</v>
      </c>
      <c r="C14" s="7" t="str">
        <f t="shared" si="0"/>
        <v>AAY49275UPS</v>
      </c>
      <c r="D14" s="47" t="s">
        <v>67</v>
      </c>
      <c r="E14" s="47" t="s">
        <v>23</v>
      </c>
      <c r="F14" s="47" t="s">
        <v>92</v>
      </c>
      <c r="G14" s="47" t="s">
        <v>35</v>
      </c>
      <c r="H14" s="47" t="s">
        <v>103</v>
      </c>
      <c r="I14" s="47" t="s">
        <v>104</v>
      </c>
      <c r="J14" s="47" t="s">
        <v>114</v>
      </c>
      <c r="K14" s="47" t="s">
        <v>24</v>
      </c>
      <c r="L14" s="47" t="s">
        <v>28</v>
      </c>
      <c r="M14" s="47" t="s">
        <v>106</v>
      </c>
      <c r="N14" s="47" t="s">
        <v>42</v>
      </c>
      <c r="O14" s="47" t="s">
        <v>107</v>
      </c>
      <c r="P14" s="47" t="s">
        <v>115</v>
      </c>
      <c r="Q14" s="47" t="s">
        <v>25</v>
      </c>
      <c r="R14" s="47">
        <v>251</v>
      </c>
      <c r="S14" s="47">
        <v>10</v>
      </c>
      <c r="T14" s="47" t="s">
        <v>26</v>
      </c>
      <c r="U14" s="7">
        <f t="shared" si="1"/>
        <v>70</v>
      </c>
      <c r="V14" s="7">
        <f t="shared" si="2"/>
        <v>191</v>
      </c>
    </row>
    <row r="15" spans="1:22" ht="15" customHeight="1" x14ac:dyDescent="0.25">
      <c r="A15" s="7">
        <f>SUM($B$1:B15)</f>
        <v>7</v>
      </c>
      <c r="B15" s="7">
        <f>IF(COUNTIF($C$1:C15,C15)&gt;1,0,1)</f>
        <v>1</v>
      </c>
      <c r="C15" s="7" t="str">
        <f t="shared" si="0"/>
        <v>AAD8299UPS</v>
      </c>
      <c r="D15" s="47" t="s">
        <v>116</v>
      </c>
      <c r="E15" s="47" t="s">
        <v>23</v>
      </c>
      <c r="F15" s="47" t="s">
        <v>117</v>
      </c>
      <c r="G15" s="47" t="s">
        <v>27</v>
      </c>
      <c r="H15" s="47" t="s">
        <v>118</v>
      </c>
      <c r="I15" s="47" t="s">
        <v>119</v>
      </c>
      <c r="J15" s="47" t="s">
        <v>120</v>
      </c>
      <c r="K15" s="47" t="s">
        <v>32</v>
      </c>
      <c r="L15" s="47" t="s">
        <v>28</v>
      </c>
      <c r="M15" s="47" t="s">
        <v>121</v>
      </c>
      <c r="N15" s="47" t="s">
        <v>73</v>
      </c>
      <c r="O15" s="47" t="s">
        <v>74</v>
      </c>
      <c r="P15" s="47" t="s">
        <v>122</v>
      </c>
      <c r="Q15" s="47" t="s">
        <v>25</v>
      </c>
      <c r="R15" s="47">
        <v>622</v>
      </c>
      <c r="S15" s="47">
        <v>34</v>
      </c>
      <c r="T15" s="47" t="s">
        <v>29</v>
      </c>
      <c r="U15" s="7">
        <f t="shared" si="1"/>
        <v>238</v>
      </c>
      <c r="V15" s="7">
        <f t="shared" si="2"/>
        <v>418</v>
      </c>
    </row>
    <row r="16" spans="1:22" ht="15" customHeight="1" x14ac:dyDescent="0.25">
      <c r="A16" s="7">
        <f>SUM($B$1:B16)</f>
        <v>7</v>
      </c>
      <c r="B16" s="7">
        <f>IF(COUNTIF($C$1:C16,C16)&gt;1,0,1)</f>
        <v>0</v>
      </c>
      <c r="C16" s="7" t="str">
        <f t="shared" si="0"/>
        <v>AAD8299UPS</v>
      </c>
      <c r="D16" s="47" t="s">
        <v>116</v>
      </c>
      <c r="E16" s="47" t="s">
        <v>23</v>
      </c>
      <c r="F16" s="47" t="s">
        <v>117</v>
      </c>
      <c r="G16" s="47" t="s">
        <v>27</v>
      </c>
      <c r="H16" s="47" t="s">
        <v>123</v>
      </c>
      <c r="I16" s="47" t="s">
        <v>123</v>
      </c>
      <c r="J16" s="47" t="s">
        <v>120</v>
      </c>
      <c r="K16" s="47" t="s">
        <v>32</v>
      </c>
      <c r="L16" s="47" t="s">
        <v>28</v>
      </c>
      <c r="M16" s="47" t="s">
        <v>121</v>
      </c>
      <c r="N16" s="47" t="s">
        <v>73</v>
      </c>
      <c r="O16" s="47" t="s">
        <v>74</v>
      </c>
      <c r="P16" s="47" t="s">
        <v>122</v>
      </c>
      <c r="Q16" s="47" t="s">
        <v>25</v>
      </c>
      <c r="R16" s="47">
        <v>622</v>
      </c>
      <c r="S16" s="47">
        <v>34</v>
      </c>
      <c r="T16" s="47" t="s">
        <v>29</v>
      </c>
      <c r="U16" s="7">
        <f t="shared" si="1"/>
        <v>238</v>
      </c>
      <c r="V16" s="7">
        <f t="shared" si="2"/>
        <v>418</v>
      </c>
    </row>
    <row r="17" spans="1:22" ht="15" customHeight="1" x14ac:dyDescent="0.25">
      <c r="A17" s="7">
        <f>SUM($B$1:B17)</f>
        <v>8</v>
      </c>
      <c r="B17" s="7">
        <f>IF(COUNTIF($C$1:C17,C17)&gt;1,0,1)</f>
        <v>1</v>
      </c>
      <c r="C17" s="7" t="str">
        <f t="shared" si="0"/>
        <v>UPST603794</v>
      </c>
      <c r="D17" s="47" t="s">
        <v>116</v>
      </c>
      <c r="E17" s="47" t="s">
        <v>23</v>
      </c>
      <c r="F17" s="47" t="s">
        <v>124</v>
      </c>
      <c r="G17" s="47" t="s">
        <v>40</v>
      </c>
      <c r="H17" s="47" t="s">
        <v>123</v>
      </c>
      <c r="I17" s="47" t="s">
        <v>123</v>
      </c>
      <c r="J17" s="47" t="s">
        <v>125</v>
      </c>
      <c r="K17" s="47" t="s">
        <v>24</v>
      </c>
      <c r="L17" s="47" t="s">
        <v>33</v>
      </c>
      <c r="M17" s="47" t="s">
        <v>126</v>
      </c>
      <c r="N17" s="47" t="s">
        <v>34</v>
      </c>
      <c r="O17" s="47" t="s">
        <v>107</v>
      </c>
      <c r="P17" s="47" t="s">
        <v>127</v>
      </c>
      <c r="Q17" s="47" t="s">
        <v>14</v>
      </c>
      <c r="R17" s="47">
        <v>2</v>
      </c>
      <c r="S17" s="47">
        <v>0</v>
      </c>
      <c r="T17" s="47" t="s">
        <v>41</v>
      </c>
      <c r="U17" s="7">
        <f t="shared" si="1"/>
        <v>0</v>
      </c>
      <c r="V17" s="7">
        <f t="shared" si="2"/>
        <v>2</v>
      </c>
    </row>
    <row r="18" spans="1:22" ht="15" customHeight="1" x14ac:dyDescent="0.25">
      <c r="A18" s="7">
        <f>SUM($B$1:B18)</f>
        <v>8</v>
      </c>
      <c r="B18" s="7">
        <f>IF(COUNTIF($C$1:C18,C18)&gt;1,0,1)</f>
        <v>0</v>
      </c>
      <c r="C18" s="7" t="str">
        <f t="shared" si="0"/>
        <v>UPST603794</v>
      </c>
      <c r="D18" s="47" t="s">
        <v>116</v>
      </c>
      <c r="E18" s="47" t="s">
        <v>23</v>
      </c>
      <c r="F18" s="47" t="s">
        <v>124</v>
      </c>
      <c r="G18" s="47" t="s">
        <v>40</v>
      </c>
      <c r="H18" s="47" t="s">
        <v>123</v>
      </c>
      <c r="I18" s="47" t="s">
        <v>123</v>
      </c>
      <c r="J18" s="47" t="s">
        <v>128</v>
      </c>
      <c r="K18" s="47" t="s">
        <v>24</v>
      </c>
      <c r="L18" s="47" t="s">
        <v>33</v>
      </c>
      <c r="M18" s="47" t="s">
        <v>126</v>
      </c>
      <c r="N18" s="47" t="s">
        <v>34</v>
      </c>
      <c r="O18" s="47" t="s">
        <v>107</v>
      </c>
      <c r="P18" s="47" t="s">
        <v>129</v>
      </c>
      <c r="Q18" s="47" t="s">
        <v>14</v>
      </c>
      <c r="R18" s="47">
        <v>1</v>
      </c>
      <c r="S18" s="47">
        <v>0</v>
      </c>
      <c r="T18" s="47" t="s">
        <v>41</v>
      </c>
      <c r="U18" s="7">
        <f t="shared" si="1"/>
        <v>0</v>
      </c>
      <c r="V18" s="7">
        <f t="shared" si="2"/>
        <v>1</v>
      </c>
    </row>
    <row r="19" spans="1:22" ht="15" customHeight="1" x14ac:dyDescent="0.25">
      <c r="A19" s="7">
        <f>SUM($B$1:B19)</f>
        <v>8</v>
      </c>
      <c r="B19" s="7">
        <f>IF(COUNTIF($C$1:C19,C19)&gt;1,0,1)</f>
        <v>0</v>
      </c>
      <c r="C19" s="7">
        <f t="shared" si="0"/>
        <v>0</v>
      </c>
      <c r="D19" s="47" t="s">
        <v>116</v>
      </c>
      <c r="E19" s="47" t="s">
        <v>23</v>
      </c>
      <c r="F19" s="47" t="s">
        <v>124</v>
      </c>
      <c r="G19" s="47" t="s">
        <v>40</v>
      </c>
      <c r="H19" s="47" t="s">
        <v>123</v>
      </c>
      <c r="I19" s="47" t="s">
        <v>123</v>
      </c>
      <c r="J19" s="47" t="s">
        <v>130</v>
      </c>
      <c r="K19" s="47" t="s">
        <v>24</v>
      </c>
      <c r="L19" s="47" t="s">
        <v>33</v>
      </c>
      <c r="M19" s="47" t="s">
        <v>126</v>
      </c>
      <c r="N19" s="47" t="s">
        <v>34</v>
      </c>
      <c r="O19" s="47" t="s">
        <v>107</v>
      </c>
      <c r="P19" s="47" t="s">
        <v>131</v>
      </c>
      <c r="Q19" s="47" t="s">
        <v>14</v>
      </c>
      <c r="R19" s="47">
        <v>0</v>
      </c>
      <c r="S19" s="47">
        <v>0</v>
      </c>
      <c r="T19" s="47" t="s">
        <v>41</v>
      </c>
      <c r="U19" s="7">
        <f t="shared" si="1"/>
        <v>0</v>
      </c>
      <c r="V19" s="7">
        <f t="shared" si="2"/>
        <v>0</v>
      </c>
    </row>
    <row r="20" spans="1:22" ht="15" customHeight="1" x14ac:dyDescent="0.25">
      <c r="A20" s="7">
        <f>SUM($B$1:B20)</f>
        <v>8</v>
      </c>
      <c r="B20" s="7">
        <f>IF(COUNTIF($C$1:C20,C20)&gt;1,0,1)</f>
        <v>0</v>
      </c>
      <c r="C20" s="7" t="str">
        <f t="shared" si="0"/>
        <v>UPST603794</v>
      </c>
      <c r="D20" s="47" t="s">
        <v>116</v>
      </c>
      <c r="E20" s="47" t="s">
        <v>23</v>
      </c>
      <c r="F20" s="47" t="s">
        <v>124</v>
      </c>
      <c r="G20" s="47" t="s">
        <v>40</v>
      </c>
      <c r="H20" s="47" t="s">
        <v>123</v>
      </c>
      <c r="I20" s="47" t="s">
        <v>123</v>
      </c>
      <c r="J20" s="47" t="s">
        <v>132</v>
      </c>
      <c r="K20" s="47" t="s">
        <v>24</v>
      </c>
      <c r="L20" s="47" t="s">
        <v>33</v>
      </c>
      <c r="M20" s="47" t="s">
        <v>126</v>
      </c>
      <c r="N20" s="47" t="s">
        <v>34</v>
      </c>
      <c r="O20" s="47" t="s">
        <v>107</v>
      </c>
      <c r="P20" s="47" t="s">
        <v>133</v>
      </c>
      <c r="Q20" s="47" t="s">
        <v>14</v>
      </c>
      <c r="R20" s="47">
        <v>1</v>
      </c>
      <c r="S20" s="47">
        <v>0</v>
      </c>
      <c r="T20" s="47" t="s">
        <v>41</v>
      </c>
      <c r="U20" s="7">
        <f t="shared" si="1"/>
        <v>0</v>
      </c>
      <c r="V20" s="7">
        <f t="shared" si="2"/>
        <v>1</v>
      </c>
    </row>
    <row r="21" spans="1:22" ht="15" customHeight="1" x14ac:dyDescent="0.25">
      <c r="A21" s="7">
        <f>SUM($B$1:B21)</f>
        <v>8</v>
      </c>
      <c r="B21" s="7">
        <f>IF(COUNTIF($C$1:C21,C21)&gt;1,0,1)</f>
        <v>0</v>
      </c>
      <c r="C21" s="7" t="str">
        <f t="shared" si="0"/>
        <v>UPST603794</v>
      </c>
      <c r="D21" s="47" t="s">
        <v>116</v>
      </c>
      <c r="E21" s="47" t="s">
        <v>23</v>
      </c>
      <c r="F21" s="47" t="s">
        <v>124</v>
      </c>
      <c r="G21" s="47" t="s">
        <v>40</v>
      </c>
      <c r="H21" s="47" t="s">
        <v>123</v>
      </c>
      <c r="I21" s="47" t="s">
        <v>123</v>
      </c>
      <c r="J21" s="47" t="s">
        <v>134</v>
      </c>
      <c r="K21" s="47" t="s">
        <v>24</v>
      </c>
      <c r="L21" s="47" t="s">
        <v>33</v>
      </c>
      <c r="M21" s="47" t="s">
        <v>126</v>
      </c>
      <c r="N21" s="47" t="s">
        <v>34</v>
      </c>
      <c r="O21" s="47" t="s">
        <v>107</v>
      </c>
      <c r="P21" s="47" t="s">
        <v>135</v>
      </c>
      <c r="Q21" s="47" t="s">
        <v>14</v>
      </c>
      <c r="R21" s="47">
        <v>2</v>
      </c>
      <c r="S21" s="47">
        <v>0</v>
      </c>
      <c r="T21" s="47" t="s">
        <v>41</v>
      </c>
      <c r="U21" s="7">
        <f t="shared" si="1"/>
        <v>0</v>
      </c>
      <c r="V21" s="7">
        <f t="shared" si="2"/>
        <v>2</v>
      </c>
    </row>
    <row r="22" spans="1:22" ht="15" customHeight="1" x14ac:dyDescent="0.25">
      <c r="A22" s="7">
        <f>SUM($B$1:B22)</f>
        <v>8</v>
      </c>
      <c r="B22" s="7">
        <f>IF(COUNTIF($C$1:C22,C22)&gt;1,0,1)</f>
        <v>0</v>
      </c>
      <c r="C22" s="7" t="str">
        <f t="shared" si="0"/>
        <v>UPST603794</v>
      </c>
      <c r="D22" s="47" t="s">
        <v>116</v>
      </c>
      <c r="E22" s="47" t="s">
        <v>23</v>
      </c>
      <c r="F22" s="47" t="s">
        <v>124</v>
      </c>
      <c r="G22" s="47" t="s">
        <v>40</v>
      </c>
      <c r="H22" s="47" t="s">
        <v>123</v>
      </c>
      <c r="I22" s="47" t="s">
        <v>123</v>
      </c>
      <c r="J22" s="47" t="s">
        <v>136</v>
      </c>
      <c r="K22" s="47" t="s">
        <v>24</v>
      </c>
      <c r="L22" s="47" t="s">
        <v>33</v>
      </c>
      <c r="M22" s="47" t="s">
        <v>126</v>
      </c>
      <c r="N22" s="47" t="s">
        <v>34</v>
      </c>
      <c r="O22" s="47" t="s">
        <v>107</v>
      </c>
      <c r="P22" s="47" t="s">
        <v>137</v>
      </c>
      <c r="Q22" s="47" t="s">
        <v>14</v>
      </c>
      <c r="R22" s="47">
        <v>5</v>
      </c>
      <c r="S22" s="47">
        <v>0</v>
      </c>
      <c r="T22" s="47" t="s">
        <v>41</v>
      </c>
      <c r="U22" s="7">
        <f t="shared" si="1"/>
        <v>0</v>
      </c>
      <c r="V22" s="7">
        <f t="shared" si="2"/>
        <v>5</v>
      </c>
    </row>
    <row r="23" spans="1:22" ht="15" customHeight="1" x14ac:dyDescent="0.25">
      <c r="A23" s="7">
        <f>SUM($B$1:B23)</f>
        <v>8</v>
      </c>
      <c r="B23" s="7">
        <f>IF(COUNTIF($C$1:C23,C23)&gt;1,0,1)</f>
        <v>0</v>
      </c>
      <c r="C23" s="7" t="str">
        <f t="shared" si="0"/>
        <v>UPST603794</v>
      </c>
      <c r="D23" s="47" t="s">
        <v>116</v>
      </c>
      <c r="E23" s="47" t="s">
        <v>23</v>
      </c>
      <c r="F23" s="47" t="s">
        <v>124</v>
      </c>
      <c r="G23" s="47" t="s">
        <v>40</v>
      </c>
      <c r="H23" s="47" t="s">
        <v>123</v>
      </c>
      <c r="I23" s="47" t="s">
        <v>123</v>
      </c>
      <c r="J23" s="47" t="s">
        <v>138</v>
      </c>
      <c r="K23" s="47" t="s">
        <v>24</v>
      </c>
      <c r="L23" s="47" t="s">
        <v>33</v>
      </c>
      <c r="M23" s="47" t="s">
        <v>126</v>
      </c>
      <c r="N23" s="47" t="s">
        <v>34</v>
      </c>
      <c r="O23" s="47" t="s">
        <v>107</v>
      </c>
      <c r="P23" s="47" t="s">
        <v>139</v>
      </c>
      <c r="Q23" s="47" t="s">
        <v>14</v>
      </c>
      <c r="R23" s="47">
        <v>6</v>
      </c>
      <c r="S23" s="47">
        <v>0</v>
      </c>
      <c r="T23" s="47" t="s">
        <v>41</v>
      </c>
      <c r="U23" s="7">
        <f t="shared" si="1"/>
        <v>0</v>
      </c>
      <c r="V23" s="7">
        <f t="shared" si="2"/>
        <v>6</v>
      </c>
    </row>
    <row r="24" spans="1:22" ht="15" customHeight="1" x14ac:dyDescent="0.25">
      <c r="A24" s="7">
        <f>SUM($B$1:B24)</f>
        <v>8</v>
      </c>
      <c r="B24" s="7">
        <f>IF(COUNTIF($C$1:C24,C24)&gt;1,0,1)</f>
        <v>0</v>
      </c>
      <c r="C24" s="7" t="str">
        <f t="shared" si="0"/>
        <v>UPST603794</v>
      </c>
      <c r="D24" s="47" t="s">
        <v>116</v>
      </c>
      <c r="E24" s="47" t="s">
        <v>23</v>
      </c>
      <c r="F24" s="47" t="s">
        <v>124</v>
      </c>
      <c r="G24" s="47" t="s">
        <v>40</v>
      </c>
      <c r="H24" s="47" t="s">
        <v>123</v>
      </c>
      <c r="I24" s="47" t="s">
        <v>123</v>
      </c>
      <c r="J24" s="47" t="s">
        <v>140</v>
      </c>
      <c r="K24" s="47" t="s">
        <v>24</v>
      </c>
      <c r="L24" s="47" t="s">
        <v>33</v>
      </c>
      <c r="M24" s="47" t="s">
        <v>126</v>
      </c>
      <c r="N24" s="47" t="s">
        <v>34</v>
      </c>
      <c r="O24" s="47" t="s">
        <v>107</v>
      </c>
      <c r="P24" s="47" t="s">
        <v>141</v>
      </c>
      <c r="Q24" s="47" t="s">
        <v>14</v>
      </c>
      <c r="R24" s="47">
        <v>1</v>
      </c>
      <c r="S24" s="47">
        <v>0</v>
      </c>
      <c r="T24" s="47" t="s">
        <v>41</v>
      </c>
      <c r="U24" s="7">
        <f t="shared" si="1"/>
        <v>0</v>
      </c>
      <c r="V24" s="7">
        <f t="shared" si="2"/>
        <v>1</v>
      </c>
    </row>
    <row r="25" spans="1:22" ht="15" customHeight="1" x14ac:dyDescent="0.25">
      <c r="A25" s="7">
        <f>SUM($B$1:B25)</f>
        <v>8</v>
      </c>
      <c r="B25" s="7">
        <f>IF(COUNTIF($C$1:C25,C25)&gt;1,0,1)</f>
        <v>0</v>
      </c>
      <c r="C25" s="7" t="str">
        <f t="shared" si="0"/>
        <v>UPST603794</v>
      </c>
      <c r="D25" s="47" t="s">
        <v>116</v>
      </c>
      <c r="E25" s="47" t="s">
        <v>23</v>
      </c>
      <c r="F25" s="47" t="s">
        <v>124</v>
      </c>
      <c r="G25" s="47" t="s">
        <v>40</v>
      </c>
      <c r="H25" s="47" t="s">
        <v>123</v>
      </c>
      <c r="I25" s="47" t="s">
        <v>123</v>
      </c>
      <c r="J25" s="47" t="s">
        <v>142</v>
      </c>
      <c r="K25" s="47" t="s">
        <v>24</v>
      </c>
      <c r="L25" s="47" t="s">
        <v>33</v>
      </c>
      <c r="M25" s="47" t="s">
        <v>126</v>
      </c>
      <c r="N25" s="47" t="s">
        <v>34</v>
      </c>
      <c r="O25" s="47" t="s">
        <v>107</v>
      </c>
      <c r="P25" s="47" t="s">
        <v>143</v>
      </c>
      <c r="Q25" s="47" t="s">
        <v>14</v>
      </c>
      <c r="R25" s="47">
        <v>1</v>
      </c>
      <c r="S25" s="47">
        <v>0</v>
      </c>
      <c r="T25" s="47" t="s">
        <v>41</v>
      </c>
      <c r="U25" s="7">
        <f t="shared" si="1"/>
        <v>0</v>
      </c>
      <c r="V25" s="7">
        <f t="shared" si="2"/>
        <v>1</v>
      </c>
    </row>
    <row r="26" spans="1:22" ht="15" customHeight="1" x14ac:dyDescent="0.25">
      <c r="A26" s="7">
        <f>SUM($B$1:B26)</f>
        <v>8</v>
      </c>
      <c r="B26" s="7">
        <f>IF(COUNTIF($C$1:C26,C26)&gt;1,0,1)</f>
        <v>0</v>
      </c>
      <c r="C26" s="7" t="str">
        <f t="shared" si="0"/>
        <v>UPST603794</v>
      </c>
      <c r="D26" s="47" t="s">
        <v>116</v>
      </c>
      <c r="E26" s="47" t="s">
        <v>23</v>
      </c>
      <c r="F26" s="47" t="s">
        <v>124</v>
      </c>
      <c r="G26" s="47" t="s">
        <v>40</v>
      </c>
      <c r="H26" s="47" t="s">
        <v>123</v>
      </c>
      <c r="I26" s="47" t="s">
        <v>123</v>
      </c>
      <c r="J26" s="47" t="s">
        <v>144</v>
      </c>
      <c r="K26" s="47" t="s">
        <v>24</v>
      </c>
      <c r="L26" s="47" t="s">
        <v>33</v>
      </c>
      <c r="M26" s="47" t="s">
        <v>126</v>
      </c>
      <c r="N26" s="47" t="s">
        <v>34</v>
      </c>
      <c r="O26" s="47" t="s">
        <v>107</v>
      </c>
      <c r="P26" s="47" t="s">
        <v>145</v>
      </c>
      <c r="Q26" s="47" t="s">
        <v>14</v>
      </c>
      <c r="R26" s="47">
        <v>1</v>
      </c>
      <c r="S26" s="47">
        <v>0</v>
      </c>
      <c r="T26" s="47" t="s">
        <v>41</v>
      </c>
      <c r="U26" s="7">
        <f t="shared" si="1"/>
        <v>0</v>
      </c>
      <c r="V26" s="7">
        <f t="shared" si="2"/>
        <v>1</v>
      </c>
    </row>
    <row r="27" spans="1:22" ht="15" customHeight="1" x14ac:dyDescent="0.25">
      <c r="A27" s="7">
        <f>SUM($B$1:B27)</f>
        <v>8</v>
      </c>
      <c r="B27" s="7">
        <f>IF(COUNTIF($C$1:C27,C27)&gt;1,0,1)</f>
        <v>0</v>
      </c>
      <c r="C27" s="7" t="str">
        <f t="shared" si="0"/>
        <v>UPST603794</v>
      </c>
      <c r="D27" s="47" t="s">
        <v>116</v>
      </c>
      <c r="E27" s="47" t="s">
        <v>23</v>
      </c>
      <c r="F27" s="47" t="s">
        <v>124</v>
      </c>
      <c r="G27" s="47" t="s">
        <v>40</v>
      </c>
      <c r="H27" s="47" t="s">
        <v>123</v>
      </c>
      <c r="I27" s="47" t="s">
        <v>123</v>
      </c>
      <c r="J27" s="47" t="s">
        <v>146</v>
      </c>
      <c r="K27" s="47" t="s">
        <v>24</v>
      </c>
      <c r="L27" s="47" t="s">
        <v>33</v>
      </c>
      <c r="M27" s="47" t="s">
        <v>126</v>
      </c>
      <c r="N27" s="47" t="s">
        <v>34</v>
      </c>
      <c r="O27" s="47" t="s">
        <v>107</v>
      </c>
      <c r="P27" s="47" t="s">
        <v>147</v>
      </c>
      <c r="Q27" s="47" t="s">
        <v>14</v>
      </c>
      <c r="R27" s="47">
        <v>1</v>
      </c>
      <c r="S27" s="47">
        <v>0</v>
      </c>
      <c r="T27" s="47" t="s">
        <v>41</v>
      </c>
      <c r="U27" s="7">
        <f t="shared" si="1"/>
        <v>0</v>
      </c>
      <c r="V27" s="7">
        <f t="shared" si="2"/>
        <v>1</v>
      </c>
    </row>
    <row r="28" spans="1:22" ht="15" customHeight="1" x14ac:dyDescent="0.25">
      <c r="A28" s="7">
        <f>SUM($B$1:B28)</f>
        <v>8</v>
      </c>
      <c r="B28" s="7">
        <f>IF(COUNTIF($C$1:C28,C28)&gt;1,0,1)</f>
        <v>0</v>
      </c>
      <c r="C28" s="7" t="str">
        <f t="shared" si="0"/>
        <v>UPST603794</v>
      </c>
      <c r="D28" s="47" t="s">
        <v>116</v>
      </c>
      <c r="E28" s="47" t="s">
        <v>23</v>
      </c>
      <c r="F28" s="47" t="s">
        <v>124</v>
      </c>
      <c r="G28" s="47" t="s">
        <v>40</v>
      </c>
      <c r="H28" s="47" t="s">
        <v>123</v>
      </c>
      <c r="I28" s="47" t="s">
        <v>123</v>
      </c>
      <c r="J28" s="47" t="s">
        <v>148</v>
      </c>
      <c r="K28" s="47" t="s">
        <v>24</v>
      </c>
      <c r="L28" s="47" t="s">
        <v>33</v>
      </c>
      <c r="M28" s="47" t="s">
        <v>126</v>
      </c>
      <c r="N28" s="47" t="s">
        <v>34</v>
      </c>
      <c r="O28" s="47" t="s">
        <v>107</v>
      </c>
      <c r="P28" s="47" t="s">
        <v>149</v>
      </c>
      <c r="Q28" s="47" t="s">
        <v>14</v>
      </c>
      <c r="R28" s="47">
        <v>1</v>
      </c>
      <c r="S28" s="47">
        <v>0</v>
      </c>
      <c r="T28" s="47" t="s">
        <v>41</v>
      </c>
      <c r="U28" s="7">
        <f t="shared" si="1"/>
        <v>0</v>
      </c>
      <c r="V28" s="7">
        <f t="shared" si="2"/>
        <v>1</v>
      </c>
    </row>
    <row r="29" spans="1:22" ht="15" customHeight="1" x14ac:dyDescent="0.25">
      <c r="A29" s="7">
        <f>SUM($B$1:B29)</f>
        <v>8</v>
      </c>
      <c r="B29" s="7">
        <f>IF(COUNTIF($C$1:C29,C29)&gt;1,0,1)</f>
        <v>0</v>
      </c>
      <c r="C29" s="7">
        <f t="shared" si="0"/>
        <v>0</v>
      </c>
      <c r="D29" s="47" t="s">
        <v>116</v>
      </c>
      <c r="E29" s="47" t="s">
        <v>23</v>
      </c>
      <c r="F29" s="47" t="s">
        <v>124</v>
      </c>
      <c r="G29" s="47" t="s">
        <v>40</v>
      </c>
      <c r="H29" s="47" t="s">
        <v>123</v>
      </c>
      <c r="I29" s="47" t="s">
        <v>123</v>
      </c>
      <c r="J29" s="47" t="s">
        <v>150</v>
      </c>
      <c r="K29" s="47" t="s">
        <v>24</v>
      </c>
      <c r="L29" s="47" t="s">
        <v>33</v>
      </c>
      <c r="M29" s="47" t="s">
        <v>126</v>
      </c>
      <c r="N29" s="47" t="s">
        <v>34</v>
      </c>
      <c r="O29" s="47" t="s">
        <v>107</v>
      </c>
      <c r="P29" s="47" t="s">
        <v>151</v>
      </c>
      <c r="Q29" s="47" t="s">
        <v>14</v>
      </c>
      <c r="R29" s="47">
        <v>0</v>
      </c>
      <c r="S29" s="47">
        <v>0</v>
      </c>
      <c r="T29" s="47" t="s">
        <v>41</v>
      </c>
      <c r="U29" s="7">
        <f t="shared" si="1"/>
        <v>0</v>
      </c>
      <c r="V29" s="7">
        <f t="shared" si="2"/>
        <v>0</v>
      </c>
    </row>
    <row r="30" spans="1:22" ht="15" customHeight="1" x14ac:dyDescent="0.25">
      <c r="A30" s="7">
        <f>SUM($B$1:B30)</f>
        <v>8</v>
      </c>
      <c r="B30" s="7">
        <f>IF(COUNTIF($C$1:C30,C30)&gt;1,0,1)</f>
        <v>0</v>
      </c>
      <c r="C30" s="7" t="str">
        <f t="shared" si="0"/>
        <v>UPST603794</v>
      </c>
      <c r="D30" s="47" t="s">
        <v>116</v>
      </c>
      <c r="E30" s="47" t="s">
        <v>23</v>
      </c>
      <c r="F30" s="47" t="s">
        <v>124</v>
      </c>
      <c r="G30" s="47" t="s">
        <v>40</v>
      </c>
      <c r="H30" s="47" t="s">
        <v>123</v>
      </c>
      <c r="I30" s="47" t="s">
        <v>123</v>
      </c>
      <c r="J30" s="47" t="s">
        <v>152</v>
      </c>
      <c r="K30" s="47" t="s">
        <v>24</v>
      </c>
      <c r="L30" s="47" t="s">
        <v>33</v>
      </c>
      <c r="M30" s="47" t="s">
        <v>126</v>
      </c>
      <c r="N30" s="47" t="s">
        <v>34</v>
      </c>
      <c r="O30" s="47" t="s">
        <v>107</v>
      </c>
      <c r="P30" s="47" t="s">
        <v>153</v>
      </c>
      <c r="Q30" s="47" t="s">
        <v>14</v>
      </c>
      <c r="R30" s="47">
        <v>1</v>
      </c>
      <c r="S30" s="47">
        <v>0</v>
      </c>
      <c r="T30" s="47" t="s">
        <v>41</v>
      </c>
      <c r="U30" s="7">
        <f t="shared" si="1"/>
        <v>0</v>
      </c>
      <c r="V30" s="7">
        <f t="shared" si="2"/>
        <v>1</v>
      </c>
    </row>
    <row r="31" spans="1:22" ht="15" customHeight="1" x14ac:dyDescent="0.25">
      <c r="A31" s="7">
        <f>SUM($B$1:B31)</f>
        <v>8</v>
      </c>
      <c r="B31" s="7">
        <f>IF(COUNTIF($C$1:C31,C31)&gt;1,0,1)</f>
        <v>0</v>
      </c>
      <c r="C31" s="7" t="str">
        <f t="shared" si="0"/>
        <v>UPST603794</v>
      </c>
      <c r="D31" s="47" t="s">
        <v>116</v>
      </c>
      <c r="E31" s="47" t="s">
        <v>23</v>
      </c>
      <c r="F31" s="47" t="s">
        <v>124</v>
      </c>
      <c r="G31" s="47" t="s">
        <v>40</v>
      </c>
      <c r="H31" s="47" t="s">
        <v>123</v>
      </c>
      <c r="I31" s="47" t="s">
        <v>123</v>
      </c>
      <c r="J31" s="47" t="s">
        <v>154</v>
      </c>
      <c r="K31" s="47" t="s">
        <v>24</v>
      </c>
      <c r="L31" s="47" t="s">
        <v>33</v>
      </c>
      <c r="M31" s="47" t="s">
        <v>126</v>
      </c>
      <c r="N31" s="47" t="s">
        <v>34</v>
      </c>
      <c r="O31" s="47" t="s">
        <v>107</v>
      </c>
      <c r="P31" s="47" t="s">
        <v>155</v>
      </c>
      <c r="Q31" s="47" t="s">
        <v>14</v>
      </c>
      <c r="R31" s="47">
        <v>1</v>
      </c>
      <c r="S31" s="47">
        <v>0</v>
      </c>
      <c r="T31" s="47" t="s">
        <v>41</v>
      </c>
      <c r="U31" s="7">
        <f t="shared" si="1"/>
        <v>0</v>
      </c>
      <c r="V31" s="7">
        <f t="shared" si="2"/>
        <v>1</v>
      </c>
    </row>
    <row r="32" spans="1:22" ht="15" customHeight="1" x14ac:dyDescent="0.25">
      <c r="A32" s="7">
        <f>SUM($B$1:B32)</f>
        <v>8</v>
      </c>
      <c r="B32" s="7">
        <f>IF(COUNTIF($C$1:C32,C32)&gt;1,0,1)</f>
        <v>0</v>
      </c>
      <c r="C32" s="7" t="str">
        <f t="shared" si="0"/>
        <v>UPST603794</v>
      </c>
      <c r="D32" s="47" t="s">
        <v>116</v>
      </c>
      <c r="E32" s="47" t="s">
        <v>23</v>
      </c>
      <c r="F32" s="47" t="s">
        <v>124</v>
      </c>
      <c r="G32" s="47" t="s">
        <v>40</v>
      </c>
      <c r="H32" s="47" t="s">
        <v>123</v>
      </c>
      <c r="I32" s="47" t="s">
        <v>123</v>
      </c>
      <c r="J32" s="47" t="s">
        <v>156</v>
      </c>
      <c r="K32" s="47" t="s">
        <v>24</v>
      </c>
      <c r="L32" s="47" t="s">
        <v>33</v>
      </c>
      <c r="M32" s="47" t="s">
        <v>126</v>
      </c>
      <c r="N32" s="47" t="s">
        <v>34</v>
      </c>
      <c r="O32" s="47" t="s">
        <v>107</v>
      </c>
      <c r="P32" s="47" t="s">
        <v>157</v>
      </c>
      <c r="Q32" s="47" t="s">
        <v>14</v>
      </c>
      <c r="R32" s="47">
        <v>1</v>
      </c>
      <c r="S32" s="47">
        <v>0</v>
      </c>
      <c r="T32" s="47" t="s">
        <v>41</v>
      </c>
      <c r="U32" s="7">
        <f t="shared" si="1"/>
        <v>0</v>
      </c>
      <c r="V32" s="7">
        <f t="shared" si="2"/>
        <v>1</v>
      </c>
    </row>
    <row r="33" spans="1:22" ht="15" customHeight="1" x14ac:dyDescent="0.25">
      <c r="A33" s="7">
        <f>SUM($B$1:B33)</f>
        <v>8</v>
      </c>
      <c r="B33" s="7">
        <f>IF(COUNTIF($C$1:C33,C33)&gt;1,0,1)</f>
        <v>0</v>
      </c>
      <c r="C33" s="7" t="str">
        <f t="shared" si="0"/>
        <v>UPST603794</v>
      </c>
      <c r="D33" s="47" t="s">
        <v>116</v>
      </c>
      <c r="E33" s="47" t="s">
        <v>23</v>
      </c>
      <c r="F33" s="47" t="s">
        <v>124</v>
      </c>
      <c r="G33" s="47" t="s">
        <v>40</v>
      </c>
      <c r="H33" s="47" t="s">
        <v>123</v>
      </c>
      <c r="I33" s="47" t="s">
        <v>123</v>
      </c>
      <c r="J33" s="47" t="s">
        <v>158</v>
      </c>
      <c r="K33" s="47" t="s">
        <v>24</v>
      </c>
      <c r="L33" s="47" t="s">
        <v>33</v>
      </c>
      <c r="M33" s="47" t="s">
        <v>126</v>
      </c>
      <c r="N33" s="47" t="s">
        <v>34</v>
      </c>
      <c r="O33" s="47" t="s">
        <v>107</v>
      </c>
      <c r="P33" s="47" t="s">
        <v>159</v>
      </c>
      <c r="Q33" s="47" t="s">
        <v>14</v>
      </c>
      <c r="R33" s="47">
        <v>2</v>
      </c>
      <c r="S33" s="47">
        <v>0</v>
      </c>
      <c r="T33" s="47" t="s">
        <v>41</v>
      </c>
      <c r="U33" s="7">
        <f t="shared" si="1"/>
        <v>0</v>
      </c>
      <c r="V33" s="7">
        <f t="shared" si="2"/>
        <v>2</v>
      </c>
    </row>
    <row r="34" spans="1:22" ht="15" customHeight="1" x14ac:dyDescent="0.25">
      <c r="A34" s="7">
        <f>SUM($B$1:B34)</f>
        <v>8</v>
      </c>
      <c r="B34" s="7">
        <f>IF(COUNTIF($C$1:C34,C34)&gt;1,0,1)</f>
        <v>0</v>
      </c>
      <c r="C34" s="7" t="str">
        <f t="shared" si="0"/>
        <v>UPST603794</v>
      </c>
      <c r="D34" s="47" t="s">
        <v>116</v>
      </c>
      <c r="E34" s="47" t="s">
        <v>23</v>
      </c>
      <c r="F34" s="47" t="s">
        <v>124</v>
      </c>
      <c r="G34" s="47" t="s">
        <v>40</v>
      </c>
      <c r="H34" s="47" t="s">
        <v>123</v>
      </c>
      <c r="I34" s="47" t="s">
        <v>123</v>
      </c>
      <c r="J34" s="47" t="s">
        <v>160</v>
      </c>
      <c r="K34" s="47" t="s">
        <v>24</v>
      </c>
      <c r="L34" s="47" t="s">
        <v>33</v>
      </c>
      <c r="M34" s="47" t="s">
        <v>126</v>
      </c>
      <c r="N34" s="47" t="s">
        <v>34</v>
      </c>
      <c r="O34" s="47" t="s">
        <v>107</v>
      </c>
      <c r="P34" s="47" t="s">
        <v>161</v>
      </c>
      <c r="Q34" s="47" t="s">
        <v>14</v>
      </c>
      <c r="R34" s="47">
        <v>1</v>
      </c>
      <c r="S34" s="47">
        <v>0</v>
      </c>
      <c r="T34" s="47" t="s">
        <v>41</v>
      </c>
      <c r="U34" s="7">
        <f t="shared" si="1"/>
        <v>0</v>
      </c>
      <c r="V34" s="7">
        <f t="shared" si="2"/>
        <v>1</v>
      </c>
    </row>
    <row r="35" spans="1:22" ht="15" customHeight="1" x14ac:dyDescent="0.25">
      <c r="A35" s="7">
        <f>SUM($B$1:B35)</f>
        <v>8</v>
      </c>
      <c r="B35" s="7">
        <f>IF(COUNTIF($C$1:C35,C35)&gt;1,0,1)</f>
        <v>0</v>
      </c>
      <c r="C35" s="7" t="str">
        <f t="shared" si="0"/>
        <v>UPST603794</v>
      </c>
      <c r="D35" s="47" t="s">
        <v>116</v>
      </c>
      <c r="E35" s="47" t="s">
        <v>23</v>
      </c>
      <c r="F35" s="47" t="s">
        <v>124</v>
      </c>
      <c r="G35" s="47" t="s">
        <v>40</v>
      </c>
      <c r="H35" s="47" t="s">
        <v>123</v>
      </c>
      <c r="I35" s="47" t="s">
        <v>123</v>
      </c>
      <c r="J35" s="47" t="s">
        <v>162</v>
      </c>
      <c r="K35" s="47" t="s">
        <v>24</v>
      </c>
      <c r="L35" s="47" t="s">
        <v>33</v>
      </c>
      <c r="M35" s="47" t="s">
        <v>126</v>
      </c>
      <c r="N35" s="47" t="s">
        <v>34</v>
      </c>
      <c r="O35" s="47" t="s">
        <v>107</v>
      </c>
      <c r="P35" s="47" t="s">
        <v>163</v>
      </c>
      <c r="Q35" s="47" t="s">
        <v>14</v>
      </c>
      <c r="R35" s="47">
        <v>2</v>
      </c>
      <c r="S35" s="47">
        <v>0</v>
      </c>
      <c r="T35" s="47" t="s">
        <v>41</v>
      </c>
      <c r="U35" s="7">
        <f t="shared" si="1"/>
        <v>0</v>
      </c>
      <c r="V35" s="7">
        <f t="shared" si="2"/>
        <v>2</v>
      </c>
    </row>
    <row r="36" spans="1:22" ht="15" customHeight="1" x14ac:dyDescent="0.25">
      <c r="A36" s="7">
        <f>SUM($B$1:B36)</f>
        <v>8</v>
      </c>
      <c r="B36" s="7">
        <f>IF(COUNTIF($C$1:C36,C36)&gt;1,0,1)</f>
        <v>0</v>
      </c>
      <c r="C36" s="7" t="str">
        <f t="shared" si="0"/>
        <v>UPST603794</v>
      </c>
      <c r="D36" s="47" t="s">
        <v>116</v>
      </c>
      <c r="E36" s="47" t="s">
        <v>23</v>
      </c>
      <c r="F36" s="47" t="s">
        <v>124</v>
      </c>
      <c r="G36" s="47" t="s">
        <v>40</v>
      </c>
      <c r="H36" s="47" t="s">
        <v>123</v>
      </c>
      <c r="I36" s="47" t="s">
        <v>123</v>
      </c>
      <c r="J36" s="47" t="s">
        <v>164</v>
      </c>
      <c r="K36" s="47" t="s">
        <v>24</v>
      </c>
      <c r="L36" s="47" t="s">
        <v>33</v>
      </c>
      <c r="M36" s="47" t="s">
        <v>126</v>
      </c>
      <c r="N36" s="47" t="s">
        <v>34</v>
      </c>
      <c r="O36" s="47" t="s">
        <v>107</v>
      </c>
      <c r="P36" s="47" t="s">
        <v>165</v>
      </c>
      <c r="Q36" s="47" t="s">
        <v>14</v>
      </c>
      <c r="R36" s="47">
        <v>10</v>
      </c>
      <c r="S36" s="47">
        <v>0</v>
      </c>
      <c r="T36" s="47" t="s">
        <v>41</v>
      </c>
      <c r="U36" s="7">
        <f t="shared" si="1"/>
        <v>0</v>
      </c>
      <c r="V36" s="7">
        <f t="shared" si="2"/>
        <v>10</v>
      </c>
    </row>
    <row r="37" spans="1:22" ht="15" customHeight="1" x14ac:dyDescent="0.25">
      <c r="A37" s="7">
        <f>SUM($B$1:B37)</f>
        <v>8</v>
      </c>
      <c r="B37" s="7">
        <f>IF(COUNTIF($C$1:C37,C37)&gt;1,0,1)</f>
        <v>0</v>
      </c>
      <c r="C37" s="7" t="str">
        <f t="shared" si="0"/>
        <v>UPST603794</v>
      </c>
      <c r="D37" s="47" t="s">
        <v>116</v>
      </c>
      <c r="E37" s="47" t="s">
        <v>23</v>
      </c>
      <c r="F37" s="47" t="s">
        <v>124</v>
      </c>
      <c r="G37" s="47" t="s">
        <v>40</v>
      </c>
      <c r="H37" s="47" t="s">
        <v>166</v>
      </c>
      <c r="I37" s="47" t="s">
        <v>167</v>
      </c>
      <c r="J37" s="47" t="s">
        <v>168</v>
      </c>
      <c r="K37" s="47" t="s">
        <v>24</v>
      </c>
      <c r="L37" s="47" t="s">
        <v>33</v>
      </c>
      <c r="M37" s="47" t="s">
        <v>126</v>
      </c>
      <c r="N37" s="47" t="s">
        <v>34</v>
      </c>
      <c r="O37" s="47" t="s">
        <v>107</v>
      </c>
      <c r="P37" s="47" t="s">
        <v>169</v>
      </c>
      <c r="Q37" s="47" t="s">
        <v>14</v>
      </c>
      <c r="R37" s="47">
        <v>5763</v>
      </c>
      <c r="S37" s="47">
        <v>147</v>
      </c>
      <c r="T37" s="47" t="s">
        <v>41</v>
      </c>
      <c r="U37" s="7">
        <f t="shared" si="1"/>
        <v>1029</v>
      </c>
      <c r="V37" s="7">
        <f t="shared" si="2"/>
        <v>4881</v>
      </c>
    </row>
    <row r="38" spans="1:22" ht="15" customHeight="1" x14ac:dyDescent="0.25">
      <c r="A38" s="7">
        <f>SUM($B$1:B38)</f>
        <v>8</v>
      </c>
      <c r="B38" s="7">
        <f>IF(COUNTIF($C$1:C38,C38)&gt;1,0,1)</f>
        <v>0</v>
      </c>
      <c r="C38" s="7" t="str">
        <f t="shared" si="0"/>
        <v>UPST603794</v>
      </c>
      <c r="D38" s="47" t="s">
        <v>116</v>
      </c>
      <c r="E38" s="47" t="s">
        <v>23</v>
      </c>
      <c r="F38" s="47" t="s">
        <v>124</v>
      </c>
      <c r="G38" s="47" t="s">
        <v>40</v>
      </c>
      <c r="H38" s="47" t="s">
        <v>118</v>
      </c>
      <c r="I38" s="47" t="s">
        <v>119</v>
      </c>
      <c r="J38" s="47" t="s">
        <v>168</v>
      </c>
      <c r="K38" s="47" t="s">
        <v>24</v>
      </c>
      <c r="L38" s="47" t="s">
        <v>33</v>
      </c>
      <c r="M38" s="47" t="s">
        <v>126</v>
      </c>
      <c r="N38" s="47" t="s">
        <v>34</v>
      </c>
      <c r="O38" s="47" t="s">
        <v>107</v>
      </c>
      <c r="P38" s="47" t="s">
        <v>169</v>
      </c>
      <c r="Q38" s="47" t="s">
        <v>14</v>
      </c>
      <c r="R38" s="47">
        <v>5763</v>
      </c>
      <c r="S38" s="47">
        <v>147</v>
      </c>
      <c r="T38" s="47" t="s">
        <v>41</v>
      </c>
      <c r="U38" s="7">
        <f t="shared" si="1"/>
        <v>1029</v>
      </c>
      <c r="V38" s="7">
        <f t="shared" si="2"/>
        <v>4881</v>
      </c>
    </row>
    <row r="39" spans="1:22" ht="15" customHeight="1" x14ac:dyDescent="0.25">
      <c r="A39" s="7">
        <f>SUM($B$1:B39)</f>
        <v>8</v>
      </c>
      <c r="B39" s="7">
        <f>IF(COUNTIF($C$1:C39,C39)&gt;1,0,1)</f>
        <v>0</v>
      </c>
      <c r="C39" s="7" t="str">
        <f t="shared" si="0"/>
        <v>UPST603794</v>
      </c>
      <c r="D39" s="47" t="s">
        <v>116</v>
      </c>
      <c r="E39" s="47" t="s">
        <v>23</v>
      </c>
      <c r="F39" s="47" t="s">
        <v>124</v>
      </c>
      <c r="G39" s="47" t="s">
        <v>40</v>
      </c>
      <c r="H39" s="47" t="s">
        <v>123</v>
      </c>
      <c r="I39" s="47" t="s">
        <v>123</v>
      </c>
      <c r="J39" s="47" t="s">
        <v>168</v>
      </c>
      <c r="K39" s="47" t="s">
        <v>24</v>
      </c>
      <c r="L39" s="47" t="s">
        <v>33</v>
      </c>
      <c r="M39" s="47" t="s">
        <v>126</v>
      </c>
      <c r="N39" s="47" t="s">
        <v>34</v>
      </c>
      <c r="O39" s="47" t="s">
        <v>107</v>
      </c>
      <c r="P39" s="47" t="s">
        <v>169</v>
      </c>
      <c r="Q39" s="47" t="s">
        <v>14</v>
      </c>
      <c r="R39" s="47">
        <v>5763</v>
      </c>
      <c r="S39" s="47">
        <v>147</v>
      </c>
      <c r="T39" s="47" t="s">
        <v>41</v>
      </c>
      <c r="U39" s="7">
        <f t="shared" si="1"/>
        <v>1029</v>
      </c>
      <c r="V39" s="7">
        <f t="shared" si="2"/>
        <v>4881</v>
      </c>
    </row>
    <row r="40" spans="1:22" ht="15" customHeight="1" x14ac:dyDescent="0.25">
      <c r="A40" s="7">
        <f>SUM($B$1:B40)</f>
        <v>9</v>
      </c>
      <c r="B40" s="7">
        <f>IF(COUNTIF($C$1:C40,C40)&gt;1,0,1)</f>
        <v>1</v>
      </c>
      <c r="C40" s="7" t="str">
        <f t="shared" si="0"/>
        <v>UPST603879</v>
      </c>
      <c r="D40" s="47" t="s">
        <v>116</v>
      </c>
      <c r="E40" s="47" t="s">
        <v>23</v>
      </c>
      <c r="F40" s="47" t="s">
        <v>124</v>
      </c>
      <c r="G40" s="47" t="s">
        <v>40</v>
      </c>
      <c r="H40" s="47" t="s">
        <v>123</v>
      </c>
      <c r="I40" s="47" t="s">
        <v>123</v>
      </c>
      <c r="J40" s="47" t="s">
        <v>170</v>
      </c>
      <c r="K40" s="47" t="s">
        <v>24</v>
      </c>
      <c r="L40" s="47" t="s">
        <v>33</v>
      </c>
      <c r="M40" s="47" t="s">
        <v>171</v>
      </c>
      <c r="N40" s="47" t="s">
        <v>34</v>
      </c>
      <c r="O40" s="47" t="s">
        <v>172</v>
      </c>
      <c r="P40" s="47" t="s">
        <v>173</v>
      </c>
      <c r="Q40" s="47" t="s">
        <v>14</v>
      </c>
      <c r="R40" s="47">
        <v>2</v>
      </c>
      <c r="S40" s="47">
        <v>0</v>
      </c>
      <c r="T40" s="47" t="s">
        <v>41</v>
      </c>
      <c r="U40" s="7">
        <f t="shared" si="1"/>
        <v>0</v>
      </c>
      <c r="V40" s="7">
        <f t="shared" si="2"/>
        <v>2</v>
      </c>
    </row>
    <row r="41" spans="1:22" ht="15" customHeight="1" x14ac:dyDescent="0.25">
      <c r="A41" s="7">
        <f>SUM($B$1:B41)</f>
        <v>9</v>
      </c>
      <c r="B41" s="7">
        <f>IF(COUNTIF($C$1:C41,C41)&gt;1,0,1)</f>
        <v>0</v>
      </c>
      <c r="C41" s="7" t="str">
        <f t="shared" si="0"/>
        <v>UPST603879</v>
      </c>
      <c r="D41" s="47" t="s">
        <v>116</v>
      </c>
      <c r="E41" s="47" t="s">
        <v>23</v>
      </c>
      <c r="F41" s="47" t="s">
        <v>124</v>
      </c>
      <c r="G41" s="47" t="s">
        <v>40</v>
      </c>
      <c r="H41" s="47" t="s">
        <v>123</v>
      </c>
      <c r="I41" s="47" t="s">
        <v>123</v>
      </c>
      <c r="J41" s="47" t="s">
        <v>174</v>
      </c>
      <c r="K41" s="47" t="s">
        <v>24</v>
      </c>
      <c r="L41" s="47" t="s">
        <v>33</v>
      </c>
      <c r="M41" s="47" t="s">
        <v>171</v>
      </c>
      <c r="N41" s="47" t="s">
        <v>34</v>
      </c>
      <c r="O41" s="47" t="s">
        <v>172</v>
      </c>
      <c r="P41" s="47" t="s">
        <v>175</v>
      </c>
      <c r="Q41" s="47" t="s">
        <v>14</v>
      </c>
      <c r="R41" s="47">
        <v>1</v>
      </c>
      <c r="S41" s="47">
        <v>0</v>
      </c>
      <c r="T41" s="47" t="s">
        <v>41</v>
      </c>
      <c r="U41" s="7">
        <f t="shared" si="1"/>
        <v>0</v>
      </c>
      <c r="V41" s="7">
        <f t="shared" si="2"/>
        <v>1</v>
      </c>
    </row>
    <row r="42" spans="1:22" ht="15" customHeight="1" x14ac:dyDescent="0.25">
      <c r="A42" s="7">
        <f>SUM($B$1:B42)</f>
        <v>9</v>
      </c>
      <c r="B42" s="7">
        <f>IF(COUNTIF($C$1:C42,C42)&gt;1,0,1)</f>
        <v>0</v>
      </c>
      <c r="C42" s="7">
        <f t="shared" si="0"/>
        <v>0</v>
      </c>
      <c r="D42" s="47" t="s">
        <v>116</v>
      </c>
      <c r="E42" s="47" t="s">
        <v>23</v>
      </c>
      <c r="F42" s="47" t="s">
        <v>124</v>
      </c>
      <c r="G42" s="47" t="s">
        <v>40</v>
      </c>
      <c r="H42" s="47" t="s">
        <v>123</v>
      </c>
      <c r="I42" s="47" t="s">
        <v>123</v>
      </c>
      <c r="J42" s="47" t="s">
        <v>176</v>
      </c>
      <c r="K42" s="47" t="s">
        <v>24</v>
      </c>
      <c r="L42" s="47" t="s">
        <v>33</v>
      </c>
      <c r="M42" s="47" t="s">
        <v>171</v>
      </c>
      <c r="N42" s="47" t="s">
        <v>34</v>
      </c>
      <c r="O42" s="47" t="s">
        <v>172</v>
      </c>
      <c r="P42" s="47" t="s">
        <v>177</v>
      </c>
      <c r="Q42" s="47" t="s">
        <v>14</v>
      </c>
      <c r="R42" s="47">
        <v>0</v>
      </c>
      <c r="S42" s="47">
        <v>0</v>
      </c>
      <c r="T42" s="47" t="s">
        <v>41</v>
      </c>
      <c r="U42" s="7">
        <f t="shared" si="1"/>
        <v>0</v>
      </c>
      <c r="V42" s="7">
        <f t="shared" si="2"/>
        <v>0</v>
      </c>
    </row>
    <row r="43" spans="1:22" ht="15" customHeight="1" x14ac:dyDescent="0.25">
      <c r="A43" s="7">
        <f>SUM($B$1:B43)</f>
        <v>9</v>
      </c>
      <c r="B43" s="7">
        <f>IF(COUNTIF($C$1:C43,C43)&gt;1,0,1)</f>
        <v>0</v>
      </c>
      <c r="C43" s="7" t="str">
        <f t="shared" si="0"/>
        <v>UPST603879</v>
      </c>
      <c r="D43" s="47" t="s">
        <v>116</v>
      </c>
      <c r="E43" s="47" t="s">
        <v>23</v>
      </c>
      <c r="F43" s="47" t="s">
        <v>124</v>
      </c>
      <c r="G43" s="47" t="s">
        <v>40</v>
      </c>
      <c r="H43" s="47" t="s">
        <v>123</v>
      </c>
      <c r="I43" s="47" t="s">
        <v>123</v>
      </c>
      <c r="J43" s="47" t="s">
        <v>178</v>
      </c>
      <c r="K43" s="47" t="s">
        <v>24</v>
      </c>
      <c r="L43" s="47" t="s">
        <v>33</v>
      </c>
      <c r="M43" s="47" t="s">
        <v>171</v>
      </c>
      <c r="N43" s="47" t="s">
        <v>34</v>
      </c>
      <c r="O43" s="47" t="s">
        <v>172</v>
      </c>
      <c r="P43" s="47" t="s">
        <v>179</v>
      </c>
      <c r="Q43" s="47" t="s">
        <v>14</v>
      </c>
      <c r="R43" s="47">
        <v>1</v>
      </c>
      <c r="S43" s="47">
        <v>0</v>
      </c>
      <c r="T43" s="47" t="s">
        <v>41</v>
      </c>
      <c r="U43" s="7">
        <f t="shared" si="1"/>
        <v>0</v>
      </c>
      <c r="V43" s="7">
        <f t="shared" si="2"/>
        <v>1</v>
      </c>
    </row>
    <row r="44" spans="1:22" ht="15" customHeight="1" x14ac:dyDescent="0.25">
      <c r="A44" s="7">
        <f>SUM($B$1:B44)</f>
        <v>9</v>
      </c>
      <c r="B44" s="7">
        <f>IF(COUNTIF($C$1:C44,C44)&gt;1,0,1)</f>
        <v>0</v>
      </c>
      <c r="C44" s="7" t="str">
        <f t="shared" si="0"/>
        <v>UPST603879</v>
      </c>
      <c r="D44" s="47" t="s">
        <v>116</v>
      </c>
      <c r="E44" s="47" t="s">
        <v>23</v>
      </c>
      <c r="F44" s="47" t="s">
        <v>124</v>
      </c>
      <c r="G44" s="47" t="s">
        <v>40</v>
      </c>
      <c r="H44" s="47" t="s">
        <v>123</v>
      </c>
      <c r="I44" s="47" t="s">
        <v>123</v>
      </c>
      <c r="J44" s="47" t="s">
        <v>146</v>
      </c>
      <c r="K44" s="47" t="s">
        <v>24</v>
      </c>
      <c r="L44" s="47" t="s">
        <v>33</v>
      </c>
      <c r="M44" s="47" t="s">
        <v>171</v>
      </c>
      <c r="N44" s="47" t="s">
        <v>34</v>
      </c>
      <c r="O44" s="47" t="s">
        <v>172</v>
      </c>
      <c r="P44" s="47" t="s">
        <v>180</v>
      </c>
      <c r="Q44" s="47" t="s">
        <v>14</v>
      </c>
      <c r="R44" s="47">
        <v>2</v>
      </c>
      <c r="S44" s="47">
        <v>0</v>
      </c>
      <c r="T44" s="47" t="s">
        <v>41</v>
      </c>
      <c r="U44" s="7">
        <f t="shared" si="1"/>
        <v>0</v>
      </c>
      <c r="V44" s="7">
        <f t="shared" si="2"/>
        <v>2</v>
      </c>
    </row>
    <row r="45" spans="1:22" ht="15" customHeight="1" x14ac:dyDescent="0.25">
      <c r="A45" s="7">
        <f>SUM($B$1:B45)</f>
        <v>9</v>
      </c>
      <c r="B45" s="7">
        <f>IF(COUNTIF($C$1:C45,C45)&gt;1,0,1)</f>
        <v>0</v>
      </c>
      <c r="C45" s="7" t="str">
        <f t="shared" si="0"/>
        <v>UPST603879</v>
      </c>
      <c r="D45" s="47" t="s">
        <v>116</v>
      </c>
      <c r="E45" s="47" t="s">
        <v>23</v>
      </c>
      <c r="F45" s="47" t="s">
        <v>124</v>
      </c>
      <c r="G45" s="47" t="s">
        <v>40</v>
      </c>
      <c r="H45" s="47" t="s">
        <v>123</v>
      </c>
      <c r="I45" s="47" t="s">
        <v>123</v>
      </c>
      <c r="J45" s="47" t="s">
        <v>181</v>
      </c>
      <c r="K45" s="47" t="s">
        <v>24</v>
      </c>
      <c r="L45" s="47" t="s">
        <v>33</v>
      </c>
      <c r="M45" s="47" t="s">
        <v>171</v>
      </c>
      <c r="N45" s="47" t="s">
        <v>34</v>
      </c>
      <c r="O45" s="47" t="s">
        <v>172</v>
      </c>
      <c r="P45" s="47" t="s">
        <v>182</v>
      </c>
      <c r="Q45" s="47" t="s">
        <v>14</v>
      </c>
      <c r="R45" s="47">
        <v>1</v>
      </c>
      <c r="S45" s="47">
        <v>0</v>
      </c>
      <c r="T45" s="47" t="s">
        <v>41</v>
      </c>
      <c r="U45" s="7">
        <f t="shared" si="1"/>
        <v>0</v>
      </c>
      <c r="V45" s="7">
        <f t="shared" si="2"/>
        <v>1</v>
      </c>
    </row>
    <row r="46" spans="1:22" ht="15" customHeight="1" x14ac:dyDescent="0.25">
      <c r="A46" s="7">
        <f>SUM($B$1:B46)</f>
        <v>9</v>
      </c>
      <c r="B46" s="7">
        <f>IF(COUNTIF($C$1:C46,C46)&gt;1,0,1)</f>
        <v>0</v>
      </c>
      <c r="C46" s="7" t="str">
        <f t="shared" si="0"/>
        <v>UPST603879</v>
      </c>
      <c r="D46" s="47" t="s">
        <v>116</v>
      </c>
      <c r="E46" s="47" t="s">
        <v>23</v>
      </c>
      <c r="F46" s="47" t="s">
        <v>124</v>
      </c>
      <c r="G46" s="47" t="s">
        <v>40</v>
      </c>
      <c r="H46" s="47" t="s">
        <v>123</v>
      </c>
      <c r="I46" s="47" t="s">
        <v>123</v>
      </c>
      <c r="J46" s="47" t="s">
        <v>183</v>
      </c>
      <c r="K46" s="47" t="s">
        <v>24</v>
      </c>
      <c r="L46" s="47" t="s">
        <v>33</v>
      </c>
      <c r="M46" s="47" t="s">
        <v>171</v>
      </c>
      <c r="N46" s="47" t="s">
        <v>34</v>
      </c>
      <c r="O46" s="47" t="s">
        <v>172</v>
      </c>
      <c r="P46" s="47" t="s">
        <v>184</v>
      </c>
      <c r="Q46" s="47" t="s">
        <v>14</v>
      </c>
      <c r="R46" s="47">
        <v>1</v>
      </c>
      <c r="S46" s="47">
        <v>0</v>
      </c>
      <c r="T46" s="47" t="s">
        <v>41</v>
      </c>
      <c r="U46" s="7">
        <f t="shared" si="1"/>
        <v>0</v>
      </c>
      <c r="V46" s="7">
        <f t="shared" si="2"/>
        <v>1</v>
      </c>
    </row>
    <row r="47" spans="1:22" ht="15" customHeight="1" x14ac:dyDescent="0.25">
      <c r="A47" s="7">
        <f>SUM($B$1:B47)</f>
        <v>9</v>
      </c>
      <c r="B47" s="7">
        <f>IF(COUNTIF($C$1:C47,C47)&gt;1,0,1)</f>
        <v>0</v>
      </c>
      <c r="C47" s="7" t="str">
        <f t="shared" si="0"/>
        <v>UPST603879</v>
      </c>
      <c r="D47" s="47" t="s">
        <v>116</v>
      </c>
      <c r="E47" s="47" t="s">
        <v>23</v>
      </c>
      <c r="F47" s="47" t="s">
        <v>124</v>
      </c>
      <c r="G47" s="47" t="s">
        <v>40</v>
      </c>
      <c r="H47" s="47" t="s">
        <v>123</v>
      </c>
      <c r="I47" s="47" t="s">
        <v>123</v>
      </c>
      <c r="J47" s="47" t="s">
        <v>185</v>
      </c>
      <c r="K47" s="47" t="s">
        <v>24</v>
      </c>
      <c r="L47" s="47" t="s">
        <v>33</v>
      </c>
      <c r="M47" s="47" t="s">
        <v>171</v>
      </c>
      <c r="N47" s="47" t="s">
        <v>34</v>
      </c>
      <c r="O47" s="47" t="s">
        <v>172</v>
      </c>
      <c r="P47" s="47" t="s">
        <v>186</v>
      </c>
      <c r="Q47" s="47" t="s">
        <v>14</v>
      </c>
      <c r="R47" s="47">
        <v>1</v>
      </c>
      <c r="S47" s="47">
        <v>0</v>
      </c>
      <c r="T47" s="47" t="s">
        <v>41</v>
      </c>
      <c r="U47" s="7">
        <f t="shared" si="1"/>
        <v>0</v>
      </c>
      <c r="V47" s="7">
        <f t="shared" si="2"/>
        <v>1</v>
      </c>
    </row>
    <row r="48" spans="1:22" ht="15" customHeight="1" x14ac:dyDescent="0.25">
      <c r="A48" s="7">
        <f>SUM($B$1:B48)</f>
        <v>9</v>
      </c>
      <c r="B48" s="7">
        <f>IF(COUNTIF($C$1:C48,C48)&gt;1,0,1)</f>
        <v>0</v>
      </c>
      <c r="C48" s="7" t="str">
        <f t="shared" si="0"/>
        <v>UPST603879</v>
      </c>
      <c r="D48" s="47" t="s">
        <v>116</v>
      </c>
      <c r="E48" s="47" t="s">
        <v>23</v>
      </c>
      <c r="F48" s="47" t="s">
        <v>124</v>
      </c>
      <c r="G48" s="47" t="s">
        <v>40</v>
      </c>
      <c r="H48" s="47" t="s">
        <v>123</v>
      </c>
      <c r="I48" s="47" t="s">
        <v>123</v>
      </c>
      <c r="J48" s="47" t="s">
        <v>154</v>
      </c>
      <c r="K48" s="47" t="s">
        <v>24</v>
      </c>
      <c r="L48" s="47" t="s">
        <v>33</v>
      </c>
      <c r="M48" s="47" t="s">
        <v>171</v>
      </c>
      <c r="N48" s="47" t="s">
        <v>34</v>
      </c>
      <c r="O48" s="47" t="s">
        <v>172</v>
      </c>
      <c r="P48" s="47" t="s">
        <v>187</v>
      </c>
      <c r="Q48" s="47" t="s">
        <v>14</v>
      </c>
      <c r="R48" s="47">
        <v>2</v>
      </c>
      <c r="S48" s="47">
        <v>0</v>
      </c>
      <c r="T48" s="47" t="s">
        <v>41</v>
      </c>
      <c r="U48" s="7">
        <f t="shared" si="1"/>
        <v>0</v>
      </c>
      <c r="V48" s="7">
        <f t="shared" si="2"/>
        <v>2</v>
      </c>
    </row>
    <row r="49" spans="1:22" ht="15" customHeight="1" x14ac:dyDescent="0.25">
      <c r="A49" s="7">
        <f>SUM($B$1:B49)</f>
        <v>9</v>
      </c>
      <c r="B49" s="7">
        <f>IF(COUNTIF($C$1:C49,C49)&gt;1,0,1)</f>
        <v>0</v>
      </c>
      <c r="C49" s="7" t="str">
        <f t="shared" si="0"/>
        <v>UPST603879</v>
      </c>
      <c r="D49" s="47" t="s">
        <v>116</v>
      </c>
      <c r="E49" s="47" t="s">
        <v>23</v>
      </c>
      <c r="F49" s="47" t="s">
        <v>124</v>
      </c>
      <c r="G49" s="47" t="s">
        <v>40</v>
      </c>
      <c r="H49" s="47" t="s">
        <v>123</v>
      </c>
      <c r="I49" s="47" t="s">
        <v>123</v>
      </c>
      <c r="J49" s="47" t="s">
        <v>188</v>
      </c>
      <c r="K49" s="47" t="s">
        <v>24</v>
      </c>
      <c r="L49" s="47" t="s">
        <v>33</v>
      </c>
      <c r="M49" s="47" t="s">
        <v>171</v>
      </c>
      <c r="N49" s="47" t="s">
        <v>34</v>
      </c>
      <c r="O49" s="47" t="s">
        <v>172</v>
      </c>
      <c r="P49" s="47" t="s">
        <v>189</v>
      </c>
      <c r="Q49" s="47" t="s">
        <v>14</v>
      </c>
      <c r="R49" s="47">
        <v>1</v>
      </c>
      <c r="S49" s="47">
        <v>0</v>
      </c>
      <c r="T49" s="47" t="s">
        <v>41</v>
      </c>
      <c r="U49" s="7">
        <f t="shared" si="1"/>
        <v>0</v>
      </c>
      <c r="V49" s="7">
        <f t="shared" si="2"/>
        <v>1</v>
      </c>
    </row>
    <row r="50" spans="1:22" ht="15" customHeight="1" x14ac:dyDescent="0.25">
      <c r="A50" s="7">
        <f>SUM($B$1:B50)</f>
        <v>9</v>
      </c>
      <c r="B50" s="7">
        <f>IF(COUNTIF($C$1:C50,C50)&gt;1,0,1)</f>
        <v>0</v>
      </c>
      <c r="C50" s="7">
        <f t="shared" si="0"/>
        <v>0</v>
      </c>
      <c r="D50" s="47" t="s">
        <v>116</v>
      </c>
      <c r="E50" s="47" t="s">
        <v>23</v>
      </c>
      <c r="F50" s="47" t="s">
        <v>124</v>
      </c>
      <c r="G50" s="47" t="s">
        <v>40</v>
      </c>
      <c r="H50" s="47" t="s">
        <v>123</v>
      </c>
      <c r="I50" s="47" t="s">
        <v>123</v>
      </c>
      <c r="J50" s="47" t="s">
        <v>190</v>
      </c>
      <c r="K50" s="47" t="s">
        <v>24</v>
      </c>
      <c r="L50" s="47" t="s">
        <v>33</v>
      </c>
      <c r="M50" s="47" t="s">
        <v>171</v>
      </c>
      <c r="N50" s="47" t="s">
        <v>34</v>
      </c>
      <c r="O50" s="47" t="s">
        <v>172</v>
      </c>
      <c r="P50" s="47" t="s">
        <v>191</v>
      </c>
      <c r="Q50" s="47" t="s">
        <v>14</v>
      </c>
      <c r="R50" s="47">
        <v>0</v>
      </c>
      <c r="S50" s="47">
        <v>0</v>
      </c>
      <c r="T50" s="47" t="s">
        <v>41</v>
      </c>
      <c r="U50" s="7">
        <f t="shared" si="1"/>
        <v>0</v>
      </c>
      <c r="V50" s="7">
        <f t="shared" si="2"/>
        <v>0</v>
      </c>
    </row>
    <row r="51" spans="1:22" ht="15" customHeight="1" x14ac:dyDescent="0.25">
      <c r="A51" s="7">
        <f>SUM($B$1:B51)</f>
        <v>9</v>
      </c>
      <c r="B51" s="7">
        <f>IF(COUNTIF($C$1:C51,C51)&gt;1,0,1)</f>
        <v>0</v>
      </c>
      <c r="C51" s="7" t="str">
        <f t="shared" si="0"/>
        <v>UPST603879</v>
      </c>
      <c r="D51" s="47" t="s">
        <v>116</v>
      </c>
      <c r="E51" s="47" t="s">
        <v>23</v>
      </c>
      <c r="F51" s="47" t="s">
        <v>124</v>
      </c>
      <c r="G51" s="47" t="s">
        <v>40</v>
      </c>
      <c r="H51" s="47" t="s">
        <v>123</v>
      </c>
      <c r="I51" s="47" t="s">
        <v>123</v>
      </c>
      <c r="J51" s="47" t="s">
        <v>162</v>
      </c>
      <c r="K51" s="47" t="s">
        <v>24</v>
      </c>
      <c r="L51" s="47" t="s">
        <v>33</v>
      </c>
      <c r="M51" s="47" t="s">
        <v>171</v>
      </c>
      <c r="N51" s="47" t="s">
        <v>34</v>
      </c>
      <c r="O51" s="47" t="s">
        <v>172</v>
      </c>
      <c r="P51" s="47" t="s">
        <v>192</v>
      </c>
      <c r="Q51" s="47" t="s">
        <v>14</v>
      </c>
      <c r="R51" s="47">
        <v>2</v>
      </c>
      <c r="S51" s="47">
        <v>0</v>
      </c>
      <c r="T51" s="47" t="s">
        <v>41</v>
      </c>
      <c r="U51" s="7">
        <f t="shared" si="1"/>
        <v>0</v>
      </c>
      <c r="V51" s="7">
        <f t="shared" si="2"/>
        <v>2</v>
      </c>
    </row>
    <row r="52" spans="1:22" ht="15" customHeight="1" x14ac:dyDescent="0.25">
      <c r="A52" s="7">
        <f>SUM($B$1:B52)</f>
        <v>9</v>
      </c>
      <c r="B52" s="7">
        <f>IF(COUNTIF($C$1:C52,C52)&gt;1,0,1)</f>
        <v>0</v>
      </c>
      <c r="C52" s="7" t="str">
        <f t="shared" si="0"/>
        <v>UPST603879</v>
      </c>
      <c r="D52" s="47" t="s">
        <v>116</v>
      </c>
      <c r="E52" s="47" t="s">
        <v>23</v>
      </c>
      <c r="F52" s="47" t="s">
        <v>124</v>
      </c>
      <c r="G52" s="47" t="s">
        <v>40</v>
      </c>
      <c r="H52" s="47" t="s">
        <v>123</v>
      </c>
      <c r="I52" s="47" t="s">
        <v>123</v>
      </c>
      <c r="J52" s="47" t="s">
        <v>193</v>
      </c>
      <c r="K52" s="47" t="s">
        <v>24</v>
      </c>
      <c r="L52" s="47" t="s">
        <v>33</v>
      </c>
      <c r="M52" s="47" t="s">
        <v>171</v>
      </c>
      <c r="N52" s="47" t="s">
        <v>34</v>
      </c>
      <c r="O52" s="47" t="s">
        <v>172</v>
      </c>
      <c r="P52" s="47" t="s">
        <v>179</v>
      </c>
      <c r="Q52" s="47" t="s">
        <v>14</v>
      </c>
      <c r="R52" s="47">
        <v>1</v>
      </c>
      <c r="S52" s="47">
        <v>0</v>
      </c>
      <c r="T52" s="47" t="s">
        <v>41</v>
      </c>
      <c r="U52" s="7">
        <f t="shared" si="1"/>
        <v>0</v>
      </c>
      <c r="V52" s="7">
        <f t="shared" si="2"/>
        <v>1</v>
      </c>
    </row>
    <row r="53" spans="1:22" ht="15" customHeight="1" x14ac:dyDescent="0.25">
      <c r="A53" s="7">
        <f>SUM($B$1:B53)</f>
        <v>9</v>
      </c>
      <c r="B53" s="7">
        <f>IF(COUNTIF($C$1:C53,C53)&gt;1,0,1)</f>
        <v>0</v>
      </c>
      <c r="C53" s="7" t="str">
        <f t="shared" si="0"/>
        <v>UPST603879</v>
      </c>
      <c r="D53" s="47" t="s">
        <v>116</v>
      </c>
      <c r="E53" s="47" t="s">
        <v>23</v>
      </c>
      <c r="F53" s="47" t="s">
        <v>124</v>
      </c>
      <c r="G53" s="47" t="s">
        <v>40</v>
      </c>
      <c r="H53" s="47" t="s">
        <v>123</v>
      </c>
      <c r="I53" s="47" t="s">
        <v>123</v>
      </c>
      <c r="J53" s="47" t="s">
        <v>194</v>
      </c>
      <c r="K53" s="47" t="s">
        <v>24</v>
      </c>
      <c r="L53" s="47" t="s">
        <v>33</v>
      </c>
      <c r="M53" s="47" t="s">
        <v>171</v>
      </c>
      <c r="N53" s="47" t="s">
        <v>34</v>
      </c>
      <c r="O53" s="47" t="s">
        <v>172</v>
      </c>
      <c r="P53" s="47" t="s">
        <v>195</v>
      </c>
      <c r="Q53" s="47" t="s">
        <v>14</v>
      </c>
      <c r="R53" s="47">
        <v>2</v>
      </c>
      <c r="S53" s="47">
        <v>0</v>
      </c>
      <c r="T53" s="47" t="s">
        <v>41</v>
      </c>
      <c r="U53" s="7">
        <f t="shared" si="1"/>
        <v>0</v>
      </c>
      <c r="V53" s="7">
        <f t="shared" si="2"/>
        <v>2</v>
      </c>
    </row>
    <row r="54" spans="1:22" ht="15" customHeight="1" x14ac:dyDescent="0.25">
      <c r="A54" s="7">
        <f>SUM($B$1:B54)</f>
        <v>9</v>
      </c>
      <c r="B54" s="7">
        <f>IF(COUNTIF($C$1:C54,C54)&gt;1,0,1)</f>
        <v>0</v>
      </c>
      <c r="C54" s="7" t="str">
        <f t="shared" si="0"/>
        <v>UPST603879</v>
      </c>
      <c r="D54" s="47" t="s">
        <v>116</v>
      </c>
      <c r="E54" s="47" t="s">
        <v>23</v>
      </c>
      <c r="F54" s="47" t="s">
        <v>124</v>
      </c>
      <c r="G54" s="47" t="s">
        <v>40</v>
      </c>
      <c r="H54" s="47" t="s">
        <v>123</v>
      </c>
      <c r="I54" s="47" t="s">
        <v>123</v>
      </c>
      <c r="J54" s="47" t="s">
        <v>196</v>
      </c>
      <c r="K54" s="47" t="s">
        <v>24</v>
      </c>
      <c r="L54" s="47" t="s">
        <v>33</v>
      </c>
      <c r="M54" s="47" t="s">
        <v>171</v>
      </c>
      <c r="N54" s="47" t="s">
        <v>34</v>
      </c>
      <c r="O54" s="47" t="s">
        <v>172</v>
      </c>
      <c r="P54" s="47" t="s">
        <v>197</v>
      </c>
      <c r="Q54" s="47" t="s">
        <v>14</v>
      </c>
      <c r="R54" s="47">
        <v>15</v>
      </c>
      <c r="S54" s="47">
        <v>0</v>
      </c>
      <c r="T54" s="47" t="s">
        <v>41</v>
      </c>
      <c r="U54" s="7">
        <f t="shared" si="1"/>
        <v>0</v>
      </c>
      <c r="V54" s="7">
        <f t="shared" si="2"/>
        <v>15</v>
      </c>
    </row>
    <row r="55" spans="1:22" ht="15" customHeight="1" x14ac:dyDescent="0.25">
      <c r="A55" s="7">
        <f>SUM($B$1:B55)</f>
        <v>9</v>
      </c>
      <c r="B55" s="7">
        <f>IF(COUNTIF($C$1:C55,C55)&gt;1,0,1)</f>
        <v>0</v>
      </c>
      <c r="C55" s="7" t="str">
        <f t="shared" si="0"/>
        <v>UPST603879</v>
      </c>
      <c r="D55" s="47" t="s">
        <v>116</v>
      </c>
      <c r="E55" s="47" t="s">
        <v>23</v>
      </c>
      <c r="F55" s="47" t="s">
        <v>124</v>
      </c>
      <c r="G55" s="47" t="s">
        <v>40</v>
      </c>
      <c r="H55" s="47" t="s">
        <v>198</v>
      </c>
      <c r="I55" s="47" t="s">
        <v>199</v>
      </c>
      <c r="J55" s="47" t="s">
        <v>200</v>
      </c>
      <c r="K55" s="47" t="s">
        <v>24</v>
      </c>
      <c r="L55" s="47" t="s">
        <v>33</v>
      </c>
      <c r="M55" s="47" t="s">
        <v>171</v>
      </c>
      <c r="N55" s="47" t="s">
        <v>34</v>
      </c>
      <c r="O55" s="47" t="s">
        <v>172</v>
      </c>
      <c r="P55" s="47" t="s">
        <v>201</v>
      </c>
      <c r="Q55" s="47" t="s">
        <v>14</v>
      </c>
      <c r="R55" s="47">
        <v>4350</v>
      </c>
      <c r="S55" s="47">
        <v>402</v>
      </c>
      <c r="T55" s="47" t="s">
        <v>41</v>
      </c>
      <c r="U55" s="7">
        <f t="shared" si="1"/>
        <v>2814</v>
      </c>
      <c r="V55" s="7">
        <f t="shared" si="2"/>
        <v>1938</v>
      </c>
    </row>
    <row r="56" spans="1:22" ht="15" customHeight="1" x14ac:dyDescent="0.25">
      <c r="A56" s="7">
        <f>SUM($B$1:B56)</f>
        <v>9</v>
      </c>
      <c r="B56" s="7">
        <f>IF(COUNTIF($C$1:C56,C56)&gt;1,0,1)</f>
        <v>0</v>
      </c>
      <c r="C56" s="7" t="str">
        <f t="shared" si="0"/>
        <v>UPST603879</v>
      </c>
      <c r="D56" s="47" t="s">
        <v>116</v>
      </c>
      <c r="E56" s="47" t="s">
        <v>23</v>
      </c>
      <c r="F56" s="47" t="s">
        <v>124</v>
      </c>
      <c r="G56" s="47" t="s">
        <v>40</v>
      </c>
      <c r="H56" s="47" t="s">
        <v>118</v>
      </c>
      <c r="I56" s="47" t="s">
        <v>119</v>
      </c>
      <c r="J56" s="47" t="s">
        <v>200</v>
      </c>
      <c r="K56" s="47" t="s">
        <v>24</v>
      </c>
      <c r="L56" s="47" t="s">
        <v>33</v>
      </c>
      <c r="M56" s="47" t="s">
        <v>171</v>
      </c>
      <c r="N56" s="47" t="s">
        <v>34</v>
      </c>
      <c r="O56" s="47" t="s">
        <v>172</v>
      </c>
      <c r="P56" s="47" t="s">
        <v>201</v>
      </c>
      <c r="Q56" s="47" t="s">
        <v>14</v>
      </c>
      <c r="R56" s="47">
        <v>4350</v>
      </c>
      <c r="S56" s="47">
        <v>402</v>
      </c>
      <c r="T56" s="47" t="s">
        <v>41</v>
      </c>
      <c r="U56" s="7">
        <f t="shared" si="1"/>
        <v>2814</v>
      </c>
      <c r="V56" s="7">
        <f t="shared" si="2"/>
        <v>1938</v>
      </c>
    </row>
    <row r="57" spans="1:22" ht="15" customHeight="1" x14ac:dyDescent="0.25">
      <c r="A57" s="7">
        <f>SUM($B$1:B57)</f>
        <v>9</v>
      </c>
      <c r="B57" s="7">
        <f>IF(COUNTIF($C$1:C57,C57)&gt;1,0,1)</f>
        <v>0</v>
      </c>
      <c r="C57" s="7" t="str">
        <f t="shared" si="0"/>
        <v>UPST603879</v>
      </c>
      <c r="D57" s="47" t="s">
        <v>116</v>
      </c>
      <c r="E57" s="47" t="s">
        <v>23</v>
      </c>
      <c r="F57" s="47" t="s">
        <v>124</v>
      </c>
      <c r="G57" s="47" t="s">
        <v>40</v>
      </c>
      <c r="H57" s="47" t="s">
        <v>123</v>
      </c>
      <c r="I57" s="47" t="s">
        <v>123</v>
      </c>
      <c r="J57" s="47" t="s">
        <v>200</v>
      </c>
      <c r="K57" s="47" t="s">
        <v>24</v>
      </c>
      <c r="L57" s="47" t="s">
        <v>33</v>
      </c>
      <c r="M57" s="47" t="s">
        <v>171</v>
      </c>
      <c r="N57" s="47" t="s">
        <v>34</v>
      </c>
      <c r="O57" s="47" t="s">
        <v>172</v>
      </c>
      <c r="P57" s="47" t="s">
        <v>201</v>
      </c>
      <c r="Q57" s="47" t="s">
        <v>14</v>
      </c>
      <c r="R57" s="47">
        <v>4350</v>
      </c>
      <c r="S57" s="47">
        <v>402</v>
      </c>
      <c r="T57" s="47" t="s">
        <v>41</v>
      </c>
      <c r="U57" s="7">
        <f t="shared" si="1"/>
        <v>2814</v>
      </c>
      <c r="V57" s="7">
        <f t="shared" si="2"/>
        <v>1938</v>
      </c>
    </row>
    <row r="58" spans="1:22" ht="15" customHeight="1" x14ac:dyDescent="0.25">
      <c r="A58" s="7">
        <f>SUM($B$1:B58)</f>
        <v>9</v>
      </c>
      <c r="B58" s="7">
        <f>IF(COUNTIF($C$1:C58,C58)&gt;1,0,1)</f>
        <v>0</v>
      </c>
      <c r="C58" s="7" t="str">
        <f t="shared" si="0"/>
        <v>UPST603879</v>
      </c>
      <c r="D58" s="47" t="s">
        <v>116</v>
      </c>
      <c r="E58" s="47" t="s">
        <v>23</v>
      </c>
      <c r="F58" s="47" t="s">
        <v>124</v>
      </c>
      <c r="G58" s="47" t="s">
        <v>40</v>
      </c>
      <c r="H58" s="47" t="s">
        <v>118</v>
      </c>
      <c r="I58" s="47" t="s">
        <v>119</v>
      </c>
      <c r="J58" s="47" t="s">
        <v>202</v>
      </c>
      <c r="K58" s="47" t="s">
        <v>24</v>
      </c>
      <c r="L58" s="47" t="s">
        <v>33</v>
      </c>
      <c r="M58" s="47" t="s">
        <v>171</v>
      </c>
      <c r="N58" s="47" t="s">
        <v>34</v>
      </c>
      <c r="O58" s="47" t="s">
        <v>74</v>
      </c>
      <c r="P58" s="47" t="s">
        <v>203</v>
      </c>
      <c r="Q58" s="47" t="s">
        <v>14</v>
      </c>
      <c r="R58" s="47">
        <v>126</v>
      </c>
      <c r="S58" s="47">
        <v>24</v>
      </c>
      <c r="T58" s="47" t="s">
        <v>41</v>
      </c>
      <c r="U58" s="7">
        <f t="shared" si="1"/>
        <v>168</v>
      </c>
      <c r="V58" s="7">
        <f t="shared" si="2"/>
        <v>-18</v>
      </c>
    </row>
    <row r="59" spans="1:22" ht="15" customHeight="1" x14ac:dyDescent="0.25">
      <c r="A59" s="7">
        <f>SUM($B$1:B59)</f>
        <v>9</v>
      </c>
      <c r="B59" s="7">
        <f>IF(COUNTIF($C$1:C59,C59)&gt;1,0,1)</f>
        <v>0</v>
      </c>
      <c r="C59" s="7" t="str">
        <f t="shared" si="0"/>
        <v>UPST603879</v>
      </c>
      <c r="D59" s="47" t="s">
        <v>116</v>
      </c>
      <c r="E59" s="47" t="s">
        <v>23</v>
      </c>
      <c r="F59" s="47" t="s">
        <v>124</v>
      </c>
      <c r="G59" s="47" t="s">
        <v>40</v>
      </c>
      <c r="H59" s="47" t="s">
        <v>123</v>
      </c>
      <c r="I59" s="47" t="s">
        <v>123</v>
      </c>
      <c r="J59" s="47" t="s">
        <v>202</v>
      </c>
      <c r="K59" s="47" t="s">
        <v>24</v>
      </c>
      <c r="L59" s="47" t="s">
        <v>33</v>
      </c>
      <c r="M59" s="47" t="s">
        <v>171</v>
      </c>
      <c r="N59" s="47" t="s">
        <v>34</v>
      </c>
      <c r="O59" s="47" t="s">
        <v>172</v>
      </c>
      <c r="P59" s="47" t="s">
        <v>203</v>
      </c>
      <c r="Q59" s="47" t="s">
        <v>14</v>
      </c>
      <c r="R59" s="47">
        <v>126</v>
      </c>
      <c r="S59" s="47">
        <v>24</v>
      </c>
      <c r="T59" s="47" t="s">
        <v>41</v>
      </c>
      <c r="U59" s="7">
        <f t="shared" si="1"/>
        <v>168</v>
      </c>
      <c r="V59" s="7">
        <f t="shared" si="2"/>
        <v>-18</v>
      </c>
    </row>
    <row r="60" spans="1:22" ht="15" customHeight="1" x14ac:dyDescent="0.25">
      <c r="A60" s="7">
        <f>SUM($B$1:B60)</f>
        <v>10</v>
      </c>
      <c r="B60" s="7">
        <f>IF(COUNTIF($C$1:C60,C60)&gt;1,0,1)</f>
        <v>1</v>
      </c>
      <c r="C60" s="7" t="str">
        <f t="shared" si="0"/>
        <v>UPST367959</v>
      </c>
      <c r="D60" s="47" t="s">
        <v>116</v>
      </c>
      <c r="E60" s="47" t="s">
        <v>23</v>
      </c>
      <c r="F60" s="47" t="s">
        <v>204</v>
      </c>
      <c r="G60" s="47" t="s">
        <v>38</v>
      </c>
      <c r="H60" s="47" t="s">
        <v>205</v>
      </c>
      <c r="I60" s="47" t="s">
        <v>206</v>
      </c>
      <c r="J60" s="47" t="s">
        <v>207</v>
      </c>
      <c r="K60" s="47" t="s">
        <v>14</v>
      </c>
      <c r="L60" s="47" t="s">
        <v>33</v>
      </c>
      <c r="M60" s="47" t="s">
        <v>208</v>
      </c>
      <c r="N60" s="47" t="s">
        <v>34</v>
      </c>
      <c r="O60" s="47" t="s">
        <v>74</v>
      </c>
      <c r="P60" s="47" t="s">
        <v>209</v>
      </c>
      <c r="Q60" s="47" t="s">
        <v>25</v>
      </c>
      <c r="R60" s="47">
        <v>64</v>
      </c>
      <c r="S60" s="47">
        <v>1</v>
      </c>
      <c r="T60" s="47" t="s">
        <v>26</v>
      </c>
      <c r="U60" s="7">
        <f t="shared" si="1"/>
        <v>7</v>
      </c>
      <c r="V60" s="7">
        <f t="shared" si="2"/>
        <v>58</v>
      </c>
    </row>
    <row r="61" spans="1:22" ht="15" customHeight="1" x14ac:dyDescent="0.25">
      <c r="A61" s="7">
        <f>SUM($B$1:B61)</f>
        <v>10</v>
      </c>
      <c r="B61" s="7">
        <f>IF(COUNTIF($C$1:C61,C61)&gt;1,0,1)</f>
        <v>0</v>
      </c>
      <c r="C61" s="7" t="str">
        <f t="shared" si="0"/>
        <v>UPST367959</v>
      </c>
      <c r="D61" s="47" t="s">
        <v>116</v>
      </c>
      <c r="E61" s="47" t="s">
        <v>23</v>
      </c>
      <c r="F61" s="47" t="s">
        <v>204</v>
      </c>
      <c r="G61" s="47" t="s">
        <v>38</v>
      </c>
      <c r="H61" s="47" t="s">
        <v>205</v>
      </c>
      <c r="I61" s="47" t="s">
        <v>206</v>
      </c>
      <c r="J61" s="47" t="s">
        <v>210</v>
      </c>
      <c r="K61" s="47" t="s">
        <v>14</v>
      </c>
      <c r="L61" s="47" t="s">
        <v>33</v>
      </c>
      <c r="M61" s="47" t="s">
        <v>208</v>
      </c>
      <c r="N61" s="47" t="s">
        <v>34</v>
      </c>
      <c r="O61" s="47" t="s">
        <v>74</v>
      </c>
      <c r="P61" s="47" t="s">
        <v>211</v>
      </c>
      <c r="Q61" s="47" t="s">
        <v>25</v>
      </c>
      <c r="R61" s="47">
        <v>7</v>
      </c>
      <c r="S61" s="47">
        <v>0</v>
      </c>
      <c r="T61" s="47" t="s">
        <v>26</v>
      </c>
      <c r="U61" s="7">
        <f t="shared" si="1"/>
        <v>0</v>
      </c>
      <c r="V61" s="7">
        <f t="shared" si="2"/>
        <v>7</v>
      </c>
    </row>
    <row r="62" spans="1:22" ht="15" customHeight="1" x14ac:dyDescent="0.25">
      <c r="A62" s="7">
        <f>SUM($B$1:B62)</f>
        <v>10</v>
      </c>
      <c r="B62" s="7">
        <f>IF(COUNTIF($C$1:C62,C62)&gt;1,0,1)</f>
        <v>0</v>
      </c>
      <c r="C62" s="7">
        <f t="shared" si="0"/>
        <v>0</v>
      </c>
      <c r="D62" s="47" t="s">
        <v>116</v>
      </c>
      <c r="E62" s="47" t="s">
        <v>23</v>
      </c>
      <c r="F62" s="47" t="s">
        <v>204</v>
      </c>
      <c r="G62" s="47" t="s">
        <v>38</v>
      </c>
      <c r="H62" s="47" t="s">
        <v>212</v>
      </c>
      <c r="I62" s="47" t="s">
        <v>213</v>
      </c>
      <c r="J62" s="47" t="s">
        <v>214</v>
      </c>
      <c r="K62" s="47" t="s">
        <v>36</v>
      </c>
      <c r="L62" s="47" t="s">
        <v>37</v>
      </c>
      <c r="M62" s="47" t="s">
        <v>215</v>
      </c>
      <c r="N62" s="47" t="s">
        <v>34</v>
      </c>
      <c r="O62" s="47" t="s">
        <v>74</v>
      </c>
      <c r="P62" s="47" t="s">
        <v>216</v>
      </c>
      <c r="Q62" s="47" t="s">
        <v>25</v>
      </c>
      <c r="R62" s="47">
        <v>0</v>
      </c>
      <c r="S62" s="47">
        <v>0</v>
      </c>
      <c r="T62" s="47" t="s">
        <v>26</v>
      </c>
      <c r="U62" s="7">
        <f t="shared" si="1"/>
        <v>0</v>
      </c>
      <c r="V62" s="7">
        <f t="shared" si="2"/>
        <v>0</v>
      </c>
    </row>
    <row r="63" spans="1:22" ht="15" customHeight="1" x14ac:dyDescent="0.25">
      <c r="A63" s="7">
        <f>SUM($B$1:B63)</f>
        <v>10</v>
      </c>
      <c r="B63" s="7">
        <f>IF(COUNTIF($C$1:C63,C63)&gt;1,0,1)</f>
        <v>0</v>
      </c>
      <c r="C63" s="7" t="str">
        <f t="shared" si="0"/>
        <v>UPST367959</v>
      </c>
      <c r="D63" s="47" t="s">
        <v>116</v>
      </c>
      <c r="E63" s="47" t="s">
        <v>23</v>
      </c>
      <c r="F63" s="47" t="s">
        <v>204</v>
      </c>
      <c r="G63" s="47" t="s">
        <v>38</v>
      </c>
      <c r="H63" s="47" t="s">
        <v>205</v>
      </c>
      <c r="I63" s="47" t="s">
        <v>206</v>
      </c>
      <c r="J63" s="47" t="s">
        <v>217</v>
      </c>
      <c r="K63" s="47" t="s">
        <v>36</v>
      </c>
      <c r="L63" s="47" t="s">
        <v>33</v>
      </c>
      <c r="M63" s="47" t="s">
        <v>208</v>
      </c>
      <c r="N63" s="47" t="s">
        <v>34</v>
      </c>
      <c r="O63" s="47" t="s">
        <v>74</v>
      </c>
      <c r="P63" s="47" t="s">
        <v>218</v>
      </c>
      <c r="Q63" s="47" t="s">
        <v>25</v>
      </c>
      <c r="R63" s="47">
        <v>39</v>
      </c>
      <c r="S63" s="47">
        <v>2</v>
      </c>
      <c r="T63" s="47" t="s">
        <v>26</v>
      </c>
      <c r="U63" s="7">
        <f t="shared" si="1"/>
        <v>14</v>
      </c>
      <c r="V63" s="7">
        <f t="shared" si="2"/>
        <v>27</v>
      </c>
    </row>
    <row r="64" spans="1:22" ht="15" customHeight="1" x14ac:dyDescent="0.25">
      <c r="A64" s="7">
        <f>SUM($B$1:B64)</f>
        <v>10</v>
      </c>
      <c r="B64" s="7">
        <f>IF(COUNTIF($C$1:C64,C64)&gt;1,0,1)</f>
        <v>0</v>
      </c>
      <c r="C64" s="7" t="str">
        <f t="shared" si="0"/>
        <v>UPST367959</v>
      </c>
      <c r="D64" s="47" t="s">
        <v>116</v>
      </c>
      <c r="E64" s="47" t="s">
        <v>23</v>
      </c>
      <c r="F64" s="47" t="s">
        <v>204</v>
      </c>
      <c r="G64" s="47" t="s">
        <v>38</v>
      </c>
      <c r="H64" s="47" t="s">
        <v>205</v>
      </c>
      <c r="I64" s="47" t="s">
        <v>206</v>
      </c>
      <c r="J64" s="47" t="s">
        <v>219</v>
      </c>
      <c r="K64" s="47" t="s">
        <v>36</v>
      </c>
      <c r="L64" s="47" t="s">
        <v>33</v>
      </c>
      <c r="M64" s="47" t="s">
        <v>208</v>
      </c>
      <c r="N64" s="47" t="s">
        <v>34</v>
      </c>
      <c r="O64" s="47" t="s">
        <v>74</v>
      </c>
      <c r="P64" s="47" t="s">
        <v>220</v>
      </c>
      <c r="Q64" s="47" t="s">
        <v>25</v>
      </c>
      <c r="R64" s="47">
        <v>1101</v>
      </c>
      <c r="S64" s="47">
        <v>60</v>
      </c>
      <c r="T64" s="47" t="s">
        <v>26</v>
      </c>
      <c r="U64" s="7">
        <f t="shared" si="1"/>
        <v>420</v>
      </c>
      <c r="V64" s="7">
        <f t="shared" si="2"/>
        <v>741</v>
      </c>
    </row>
    <row r="65" spans="1:22" ht="15" customHeight="1" x14ac:dyDescent="0.25">
      <c r="A65" s="7">
        <f>SUM($B$1:B65)</f>
        <v>10</v>
      </c>
      <c r="B65" s="7">
        <f>IF(COUNTIF($C$1:C65,C65)&gt;1,0,1)</f>
        <v>0</v>
      </c>
      <c r="C65" s="7">
        <f t="shared" si="0"/>
        <v>0</v>
      </c>
      <c r="D65" s="47" t="s">
        <v>116</v>
      </c>
      <c r="E65" s="47" t="s">
        <v>23</v>
      </c>
      <c r="F65" s="47" t="s">
        <v>221</v>
      </c>
      <c r="G65" s="47" t="s">
        <v>39</v>
      </c>
      <c r="H65" s="47" t="s">
        <v>212</v>
      </c>
      <c r="I65" s="47" t="s">
        <v>213</v>
      </c>
      <c r="J65" s="47" t="s">
        <v>222</v>
      </c>
      <c r="K65" s="47" t="s">
        <v>14</v>
      </c>
      <c r="L65" s="47" t="s">
        <v>37</v>
      </c>
      <c r="M65" s="47" t="s">
        <v>215</v>
      </c>
      <c r="N65" s="47" t="s">
        <v>34</v>
      </c>
      <c r="O65" s="47" t="s">
        <v>74</v>
      </c>
      <c r="P65" s="47" t="s">
        <v>223</v>
      </c>
      <c r="Q65" s="47" t="s">
        <v>25</v>
      </c>
      <c r="R65" s="47">
        <v>0</v>
      </c>
      <c r="S65" s="47">
        <v>0</v>
      </c>
      <c r="T65" s="47" t="s">
        <v>26</v>
      </c>
      <c r="U65" s="7">
        <f t="shared" si="1"/>
        <v>0</v>
      </c>
      <c r="V65" s="7">
        <f t="shared" si="2"/>
        <v>0</v>
      </c>
    </row>
    <row r="66" spans="1:22" ht="15" customHeight="1" x14ac:dyDescent="0.25">
      <c r="A66" s="7">
        <f>SUM($B$1:B66)</f>
        <v>11</v>
      </c>
      <c r="B66" s="7">
        <f>IF(COUNTIF($C$1:C66,C66)&gt;1,0,1)</f>
        <v>1</v>
      </c>
      <c r="C66" s="7" t="str">
        <f t="shared" si="0"/>
        <v>UPST348382</v>
      </c>
      <c r="D66" s="47" t="s">
        <v>116</v>
      </c>
      <c r="E66" s="47" t="s">
        <v>23</v>
      </c>
      <c r="F66" s="47" t="s">
        <v>221</v>
      </c>
      <c r="G66" s="47" t="s">
        <v>39</v>
      </c>
      <c r="H66" s="47" t="s">
        <v>103</v>
      </c>
      <c r="I66" s="47" t="s">
        <v>224</v>
      </c>
      <c r="J66" s="47" t="s">
        <v>225</v>
      </c>
      <c r="K66" s="47" t="s">
        <v>14</v>
      </c>
      <c r="L66" s="47" t="s">
        <v>33</v>
      </c>
      <c r="M66" s="47" t="s">
        <v>226</v>
      </c>
      <c r="N66" s="47" t="s">
        <v>34</v>
      </c>
      <c r="O66" s="47" t="s">
        <v>74</v>
      </c>
      <c r="P66" s="47" t="s">
        <v>227</v>
      </c>
      <c r="Q66" s="47" t="s">
        <v>25</v>
      </c>
      <c r="R66" s="47">
        <v>3</v>
      </c>
      <c r="S66" s="47">
        <v>0</v>
      </c>
      <c r="T66" s="47" t="s">
        <v>26</v>
      </c>
      <c r="U66" s="7">
        <f t="shared" si="1"/>
        <v>0</v>
      </c>
      <c r="V66" s="7">
        <f t="shared" si="2"/>
        <v>3</v>
      </c>
    </row>
    <row r="67" spans="1:22" ht="15" customHeight="1" x14ac:dyDescent="0.25">
      <c r="A67" s="7">
        <f>SUM($B$1:B67)</f>
        <v>11</v>
      </c>
      <c r="B67" s="7">
        <f>IF(COUNTIF($C$1:C67,C67)&gt;1,0,1)</f>
        <v>0</v>
      </c>
      <c r="C67" s="7">
        <f t="shared" ref="C67:C130" si="3">IF(R67=0,0,M67)</f>
        <v>0</v>
      </c>
      <c r="D67" s="47" t="s">
        <v>116</v>
      </c>
      <c r="E67" s="47" t="s">
        <v>23</v>
      </c>
      <c r="F67" s="47" t="s">
        <v>221</v>
      </c>
      <c r="G67" s="47" t="s">
        <v>39</v>
      </c>
      <c r="H67" s="47" t="s">
        <v>103</v>
      </c>
      <c r="I67" s="47" t="s">
        <v>224</v>
      </c>
      <c r="J67" s="47" t="s">
        <v>228</v>
      </c>
      <c r="K67" s="47" t="s">
        <v>14</v>
      </c>
      <c r="L67" s="47" t="s">
        <v>33</v>
      </c>
      <c r="M67" s="47" t="s">
        <v>226</v>
      </c>
      <c r="N67" s="47" t="s">
        <v>34</v>
      </c>
      <c r="O67" s="47" t="s">
        <v>74</v>
      </c>
      <c r="P67" s="47" t="s">
        <v>229</v>
      </c>
      <c r="Q67" s="47" t="s">
        <v>25</v>
      </c>
      <c r="R67" s="47">
        <v>0</v>
      </c>
      <c r="S67" s="47">
        <v>0</v>
      </c>
      <c r="T67" s="47" t="s">
        <v>26</v>
      </c>
      <c r="U67" s="7">
        <f t="shared" ref="U67:U97" si="4">S67*7</f>
        <v>0</v>
      </c>
      <c r="V67" s="7">
        <f t="shared" ref="V67:V97" si="5">R67-U67+S67</f>
        <v>0</v>
      </c>
    </row>
    <row r="68" spans="1:22" ht="15" customHeight="1" x14ac:dyDescent="0.25">
      <c r="A68" s="7">
        <f>SUM($B$1:B68)</f>
        <v>11</v>
      </c>
      <c r="B68" s="7">
        <f>IF(COUNTIF($C$1:C68,C68)&gt;1,0,1)</f>
        <v>0</v>
      </c>
      <c r="C68" s="7" t="str">
        <f t="shared" si="3"/>
        <v>UPST348382</v>
      </c>
      <c r="D68" s="47" t="s">
        <v>116</v>
      </c>
      <c r="E68" s="47" t="s">
        <v>23</v>
      </c>
      <c r="F68" s="47" t="s">
        <v>221</v>
      </c>
      <c r="G68" s="47" t="s">
        <v>39</v>
      </c>
      <c r="H68" s="47" t="s">
        <v>103</v>
      </c>
      <c r="I68" s="47" t="s">
        <v>224</v>
      </c>
      <c r="J68" s="47" t="s">
        <v>230</v>
      </c>
      <c r="K68" s="47" t="s">
        <v>14</v>
      </c>
      <c r="L68" s="47" t="s">
        <v>33</v>
      </c>
      <c r="M68" s="47" t="s">
        <v>226</v>
      </c>
      <c r="N68" s="47" t="s">
        <v>34</v>
      </c>
      <c r="O68" s="47" t="s">
        <v>74</v>
      </c>
      <c r="P68" s="47" t="s">
        <v>231</v>
      </c>
      <c r="Q68" s="47" t="s">
        <v>25</v>
      </c>
      <c r="R68" s="47">
        <v>2</v>
      </c>
      <c r="S68" s="47">
        <v>0</v>
      </c>
      <c r="T68" s="47" t="s">
        <v>26</v>
      </c>
      <c r="U68" s="7">
        <f t="shared" si="4"/>
        <v>0</v>
      </c>
      <c r="V68" s="7">
        <f t="shared" si="5"/>
        <v>2</v>
      </c>
    </row>
    <row r="69" spans="1:22" ht="15" customHeight="1" x14ac:dyDescent="0.25">
      <c r="A69" s="7">
        <f>SUM($B$1:B69)</f>
        <v>11</v>
      </c>
      <c r="B69" s="7">
        <f>IF(COUNTIF($C$1:C69,C69)&gt;1,0,1)</f>
        <v>0</v>
      </c>
      <c r="C69" s="7">
        <f t="shared" si="3"/>
        <v>0</v>
      </c>
      <c r="D69" s="47" t="s">
        <v>116</v>
      </c>
      <c r="E69" s="47" t="s">
        <v>23</v>
      </c>
      <c r="F69" s="47" t="s">
        <v>221</v>
      </c>
      <c r="G69" s="47" t="s">
        <v>39</v>
      </c>
      <c r="H69" s="47" t="s">
        <v>103</v>
      </c>
      <c r="I69" s="47" t="s">
        <v>224</v>
      </c>
      <c r="J69" s="47" t="s">
        <v>232</v>
      </c>
      <c r="K69" s="47" t="s">
        <v>14</v>
      </c>
      <c r="L69" s="47" t="s">
        <v>33</v>
      </c>
      <c r="M69" s="47" t="s">
        <v>226</v>
      </c>
      <c r="N69" s="47" t="s">
        <v>34</v>
      </c>
      <c r="O69" s="47" t="s">
        <v>74</v>
      </c>
      <c r="P69" s="47" t="s">
        <v>233</v>
      </c>
      <c r="Q69" s="47" t="s">
        <v>25</v>
      </c>
      <c r="R69" s="47">
        <v>0</v>
      </c>
      <c r="S69" s="47">
        <v>0</v>
      </c>
      <c r="T69" s="47" t="s">
        <v>26</v>
      </c>
      <c r="U69" s="7">
        <f t="shared" si="4"/>
        <v>0</v>
      </c>
      <c r="V69" s="7">
        <f t="shared" si="5"/>
        <v>0</v>
      </c>
    </row>
    <row r="70" spans="1:22" ht="15" customHeight="1" x14ac:dyDescent="0.25">
      <c r="A70" s="7">
        <f>SUM($B$1:B70)</f>
        <v>11</v>
      </c>
      <c r="B70" s="7">
        <f>IF(COUNTIF($C$1:C70,C70)&gt;1,0,1)</f>
        <v>0</v>
      </c>
      <c r="C70" s="7">
        <f t="shared" si="3"/>
        <v>0</v>
      </c>
      <c r="D70" s="47" t="s">
        <v>116</v>
      </c>
      <c r="E70" s="47" t="s">
        <v>23</v>
      </c>
      <c r="F70" s="47" t="s">
        <v>221</v>
      </c>
      <c r="G70" s="47" t="s">
        <v>39</v>
      </c>
      <c r="H70" s="47" t="s">
        <v>103</v>
      </c>
      <c r="I70" s="47" t="s">
        <v>224</v>
      </c>
      <c r="J70" s="47" t="s">
        <v>234</v>
      </c>
      <c r="K70" s="47" t="s">
        <v>14</v>
      </c>
      <c r="L70" s="47" t="s">
        <v>33</v>
      </c>
      <c r="M70" s="47" t="s">
        <v>226</v>
      </c>
      <c r="N70" s="47" t="s">
        <v>34</v>
      </c>
      <c r="O70" s="47" t="s">
        <v>74</v>
      </c>
      <c r="P70" s="47" t="s">
        <v>235</v>
      </c>
      <c r="Q70" s="47" t="s">
        <v>25</v>
      </c>
      <c r="R70" s="47">
        <v>0</v>
      </c>
      <c r="S70" s="47">
        <v>0</v>
      </c>
      <c r="T70" s="47" t="s">
        <v>26</v>
      </c>
      <c r="U70" s="7">
        <f t="shared" si="4"/>
        <v>0</v>
      </c>
      <c r="V70" s="7">
        <f t="shared" si="5"/>
        <v>0</v>
      </c>
    </row>
    <row r="71" spans="1:22" ht="15" customHeight="1" x14ac:dyDescent="0.25">
      <c r="A71" s="7">
        <f>SUM($B$1:B71)</f>
        <v>11</v>
      </c>
      <c r="B71" s="7">
        <f>IF(COUNTIF($C$1:C71,C71)&gt;1,0,1)</f>
        <v>0</v>
      </c>
      <c r="C71" s="7" t="str">
        <f t="shared" si="3"/>
        <v>UPST348382</v>
      </c>
      <c r="D71" s="47" t="s">
        <v>116</v>
      </c>
      <c r="E71" s="47" t="s">
        <v>23</v>
      </c>
      <c r="F71" s="47" t="s">
        <v>221</v>
      </c>
      <c r="G71" s="47" t="s">
        <v>39</v>
      </c>
      <c r="H71" s="47" t="s">
        <v>103</v>
      </c>
      <c r="I71" s="47" t="s">
        <v>224</v>
      </c>
      <c r="J71" s="47" t="s">
        <v>236</v>
      </c>
      <c r="K71" s="47" t="s">
        <v>14</v>
      </c>
      <c r="L71" s="47" t="s">
        <v>33</v>
      </c>
      <c r="M71" s="47" t="s">
        <v>226</v>
      </c>
      <c r="N71" s="47" t="s">
        <v>34</v>
      </c>
      <c r="O71" s="47" t="s">
        <v>74</v>
      </c>
      <c r="P71" s="47" t="s">
        <v>237</v>
      </c>
      <c r="Q71" s="47" t="s">
        <v>25</v>
      </c>
      <c r="R71" s="47">
        <v>32</v>
      </c>
      <c r="S71" s="47">
        <v>0</v>
      </c>
      <c r="T71" s="47" t="s">
        <v>26</v>
      </c>
      <c r="U71" s="7">
        <f t="shared" si="4"/>
        <v>0</v>
      </c>
      <c r="V71" s="7">
        <f t="shared" si="5"/>
        <v>32</v>
      </c>
    </row>
    <row r="72" spans="1:22" ht="15" customHeight="1" x14ac:dyDescent="0.25">
      <c r="A72" s="7">
        <f>SUM($B$1:B72)</f>
        <v>11</v>
      </c>
      <c r="B72" s="7">
        <f>IF(COUNTIF($C$1:C72,C72)&gt;1,0,1)</f>
        <v>0</v>
      </c>
      <c r="C72" s="7" t="str">
        <f t="shared" si="3"/>
        <v>UPST348382</v>
      </c>
      <c r="D72" s="47" t="s">
        <v>116</v>
      </c>
      <c r="E72" s="47" t="s">
        <v>23</v>
      </c>
      <c r="F72" s="47" t="s">
        <v>221</v>
      </c>
      <c r="G72" s="47" t="s">
        <v>39</v>
      </c>
      <c r="H72" s="47" t="s">
        <v>103</v>
      </c>
      <c r="I72" s="47" t="s">
        <v>224</v>
      </c>
      <c r="J72" s="47" t="s">
        <v>238</v>
      </c>
      <c r="K72" s="47" t="s">
        <v>14</v>
      </c>
      <c r="L72" s="47" t="s">
        <v>33</v>
      </c>
      <c r="M72" s="47" t="s">
        <v>226</v>
      </c>
      <c r="N72" s="47" t="s">
        <v>34</v>
      </c>
      <c r="O72" s="47" t="s">
        <v>74</v>
      </c>
      <c r="P72" s="47" t="s">
        <v>239</v>
      </c>
      <c r="Q72" s="47" t="s">
        <v>25</v>
      </c>
      <c r="R72" s="47">
        <v>740</v>
      </c>
      <c r="S72" s="47">
        <v>47</v>
      </c>
      <c r="T72" s="47" t="s">
        <v>26</v>
      </c>
      <c r="U72" s="7">
        <f t="shared" si="4"/>
        <v>329</v>
      </c>
      <c r="V72" s="7">
        <f t="shared" si="5"/>
        <v>458</v>
      </c>
    </row>
    <row r="73" spans="1:22" ht="15" customHeight="1" x14ac:dyDescent="0.25">
      <c r="A73" s="7">
        <f>SUM($B$1:B73)</f>
        <v>12</v>
      </c>
      <c r="B73" s="7">
        <f>IF(COUNTIF($C$1:C73,C73)&gt;1,0,1)</f>
        <v>1</v>
      </c>
      <c r="C73" s="7" t="str">
        <f t="shared" si="3"/>
        <v>REMOVES</v>
      </c>
      <c r="D73" s="47" t="s">
        <v>240</v>
      </c>
      <c r="E73" s="47" t="s">
        <v>23</v>
      </c>
      <c r="F73" s="47" t="s">
        <v>241</v>
      </c>
      <c r="G73" s="47" t="s">
        <v>242</v>
      </c>
      <c r="H73" s="47" t="s">
        <v>212</v>
      </c>
      <c r="I73" s="47" t="s">
        <v>213</v>
      </c>
      <c r="J73" s="47" t="s">
        <v>243</v>
      </c>
      <c r="K73" s="47" t="s">
        <v>14</v>
      </c>
      <c r="L73" s="47" t="s">
        <v>37</v>
      </c>
      <c r="M73" s="47" t="s">
        <v>215</v>
      </c>
      <c r="N73" s="47" t="s">
        <v>34</v>
      </c>
      <c r="O73" s="47" t="s">
        <v>74</v>
      </c>
      <c r="P73" s="47" t="s">
        <v>244</v>
      </c>
      <c r="Q73" s="47" t="s">
        <v>14</v>
      </c>
      <c r="R73" s="47">
        <v>1</v>
      </c>
      <c r="S73" s="47">
        <v>0</v>
      </c>
      <c r="T73" s="47" t="s">
        <v>26</v>
      </c>
      <c r="U73" s="7">
        <f t="shared" si="4"/>
        <v>0</v>
      </c>
      <c r="V73" s="7">
        <f t="shared" si="5"/>
        <v>1</v>
      </c>
    </row>
    <row r="74" spans="1:22" ht="15" customHeight="1" x14ac:dyDescent="0.25">
      <c r="A74" s="7">
        <f>SUM($B$1:B74)</f>
        <v>13</v>
      </c>
      <c r="B74" s="7">
        <f>IF(COUNTIF($C$1:C74,C74)&gt;1,0,1)</f>
        <v>1</v>
      </c>
      <c r="C74" s="7" t="str">
        <f t="shared" si="3"/>
        <v>UPST606086</v>
      </c>
      <c r="D74" s="47" t="s">
        <v>240</v>
      </c>
      <c r="E74" s="47" t="s">
        <v>23</v>
      </c>
      <c r="F74" s="47" t="s">
        <v>241</v>
      </c>
      <c r="G74" s="47" t="s">
        <v>242</v>
      </c>
      <c r="H74" s="47" t="s">
        <v>245</v>
      </c>
      <c r="I74" s="47" t="s">
        <v>246</v>
      </c>
      <c r="J74" s="47" t="s">
        <v>247</v>
      </c>
      <c r="K74" s="47" t="s">
        <v>14</v>
      </c>
      <c r="L74" s="47" t="s">
        <v>33</v>
      </c>
      <c r="M74" s="47" t="s">
        <v>248</v>
      </c>
      <c r="N74" s="47" t="s">
        <v>34</v>
      </c>
      <c r="O74" s="47" t="s">
        <v>74</v>
      </c>
      <c r="P74" s="47" t="s">
        <v>249</v>
      </c>
      <c r="Q74" s="47" t="s">
        <v>14</v>
      </c>
      <c r="R74" s="47">
        <v>580</v>
      </c>
      <c r="S74" s="47">
        <v>36</v>
      </c>
      <c r="T74" s="47" t="s">
        <v>250</v>
      </c>
      <c r="U74" s="7">
        <f t="shared" si="4"/>
        <v>252</v>
      </c>
      <c r="V74" s="7">
        <f t="shared" si="5"/>
        <v>364</v>
      </c>
    </row>
    <row r="75" spans="1:22" ht="15" customHeight="1" x14ac:dyDescent="0.25">
      <c r="A75" s="7">
        <f>SUM($B$1:B75)</f>
        <v>13</v>
      </c>
      <c r="B75" s="7">
        <f>IF(COUNTIF($C$1:C75,C75)&gt;1,0,1)</f>
        <v>0</v>
      </c>
      <c r="C75" s="7" t="str">
        <f t="shared" si="3"/>
        <v>UPST606086</v>
      </c>
      <c r="D75" s="47" t="s">
        <v>240</v>
      </c>
      <c r="E75" s="47" t="s">
        <v>23</v>
      </c>
      <c r="F75" s="47" t="s">
        <v>241</v>
      </c>
      <c r="G75" s="47" t="s">
        <v>242</v>
      </c>
      <c r="H75" s="47" t="s">
        <v>245</v>
      </c>
      <c r="I75" s="47" t="s">
        <v>246</v>
      </c>
      <c r="J75" s="47" t="s">
        <v>251</v>
      </c>
      <c r="K75" s="47" t="s">
        <v>14</v>
      </c>
      <c r="L75" s="47" t="s">
        <v>33</v>
      </c>
      <c r="M75" s="47" t="s">
        <v>248</v>
      </c>
      <c r="N75" s="47" t="s">
        <v>34</v>
      </c>
      <c r="O75" s="47" t="s">
        <v>74</v>
      </c>
      <c r="P75" s="47" t="s">
        <v>252</v>
      </c>
      <c r="Q75" s="47" t="s">
        <v>14</v>
      </c>
      <c r="R75" s="47">
        <v>254</v>
      </c>
      <c r="S75" s="47">
        <v>8</v>
      </c>
      <c r="T75" s="47" t="s">
        <v>250</v>
      </c>
      <c r="U75" s="7">
        <f t="shared" si="4"/>
        <v>56</v>
      </c>
      <c r="V75" s="7">
        <f t="shared" si="5"/>
        <v>206</v>
      </c>
    </row>
    <row r="76" spans="1:22" ht="15" customHeight="1" x14ac:dyDescent="0.25">
      <c r="A76" s="7">
        <f>SUM($B$1:B76)</f>
        <v>13</v>
      </c>
      <c r="B76" s="7">
        <f>IF(COUNTIF($C$1:C76,C76)&gt;1,0,1)</f>
        <v>0</v>
      </c>
      <c r="C76" s="7" t="str">
        <f t="shared" si="3"/>
        <v>UPST606086</v>
      </c>
      <c r="D76" s="47" t="s">
        <v>240</v>
      </c>
      <c r="E76" s="47" t="s">
        <v>23</v>
      </c>
      <c r="F76" s="47" t="s">
        <v>241</v>
      </c>
      <c r="G76" s="47" t="s">
        <v>242</v>
      </c>
      <c r="H76" s="47" t="s">
        <v>118</v>
      </c>
      <c r="I76" s="47" t="s">
        <v>119</v>
      </c>
      <c r="J76" s="47" t="s">
        <v>253</v>
      </c>
      <c r="K76" s="47" t="s">
        <v>14</v>
      </c>
      <c r="L76" s="47" t="s">
        <v>33</v>
      </c>
      <c r="M76" s="47" t="s">
        <v>248</v>
      </c>
      <c r="N76" s="47" t="s">
        <v>34</v>
      </c>
      <c r="O76" s="47" t="s">
        <v>74</v>
      </c>
      <c r="P76" s="47" t="s">
        <v>254</v>
      </c>
      <c r="Q76" s="47" t="s">
        <v>14</v>
      </c>
      <c r="R76" s="47">
        <v>662</v>
      </c>
      <c r="S76" s="47">
        <v>8</v>
      </c>
      <c r="T76" s="47" t="s">
        <v>26</v>
      </c>
      <c r="U76" s="7">
        <f t="shared" si="4"/>
        <v>56</v>
      </c>
      <c r="V76" s="7">
        <f t="shared" si="5"/>
        <v>614</v>
      </c>
    </row>
    <row r="77" spans="1:22" ht="15" customHeight="1" x14ac:dyDescent="0.25">
      <c r="A77" s="7">
        <f>SUM($B$1:B77)</f>
        <v>13</v>
      </c>
      <c r="B77" s="7">
        <f>IF(COUNTIF($C$1:C77,C77)&gt;1,0,1)</f>
        <v>0</v>
      </c>
      <c r="C77" s="7" t="str">
        <f t="shared" si="3"/>
        <v>UPST606086</v>
      </c>
      <c r="D77" s="47" t="s">
        <v>240</v>
      </c>
      <c r="E77" s="47" t="s">
        <v>23</v>
      </c>
      <c r="F77" s="47" t="s">
        <v>241</v>
      </c>
      <c r="G77" s="47" t="s">
        <v>242</v>
      </c>
      <c r="H77" s="47" t="s">
        <v>123</v>
      </c>
      <c r="I77" s="47" t="s">
        <v>123</v>
      </c>
      <c r="J77" s="47" t="s">
        <v>253</v>
      </c>
      <c r="K77" s="47" t="s">
        <v>14</v>
      </c>
      <c r="L77" s="47" t="s">
        <v>33</v>
      </c>
      <c r="M77" s="47" t="s">
        <v>248</v>
      </c>
      <c r="N77" s="47" t="s">
        <v>34</v>
      </c>
      <c r="O77" s="47" t="s">
        <v>74</v>
      </c>
      <c r="P77" s="47" t="s">
        <v>254</v>
      </c>
      <c r="Q77" s="47" t="s">
        <v>14</v>
      </c>
      <c r="R77" s="47">
        <v>662</v>
      </c>
      <c r="S77" s="47">
        <v>8</v>
      </c>
      <c r="T77" s="47" t="s">
        <v>250</v>
      </c>
      <c r="U77" s="7">
        <f t="shared" si="4"/>
        <v>56</v>
      </c>
      <c r="V77" s="7">
        <f t="shared" si="5"/>
        <v>614</v>
      </c>
    </row>
    <row r="78" spans="1:22" ht="15" customHeight="1" x14ac:dyDescent="0.25">
      <c r="A78" s="7">
        <f>SUM($B$1:B78)</f>
        <v>13</v>
      </c>
      <c r="B78" s="7">
        <f>IF(COUNTIF($C$1:C78,C78)&gt;1,0,1)</f>
        <v>0</v>
      </c>
      <c r="C78" s="7" t="str">
        <f t="shared" si="3"/>
        <v>UPST606086</v>
      </c>
      <c r="D78" s="47" t="s">
        <v>240</v>
      </c>
      <c r="E78" s="47" t="s">
        <v>23</v>
      </c>
      <c r="F78" s="47" t="s">
        <v>241</v>
      </c>
      <c r="G78" s="47" t="s">
        <v>242</v>
      </c>
      <c r="H78" s="47" t="s">
        <v>245</v>
      </c>
      <c r="I78" s="47" t="s">
        <v>246</v>
      </c>
      <c r="J78" s="47" t="s">
        <v>255</v>
      </c>
      <c r="K78" s="47" t="s">
        <v>14</v>
      </c>
      <c r="L78" s="47" t="s">
        <v>33</v>
      </c>
      <c r="M78" s="47" t="s">
        <v>248</v>
      </c>
      <c r="N78" s="47" t="s">
        <v>34</v>
      </c>
      <c r="O78" s="47" t="s">
        <v>74</v>
      </c>
      <c r="P78" s="47" t="s">
        <v>256</v>
      </c>
      <c r="Q78" s="47" t="s">
        <v>14</v>
      </c>
      <c r="R78" s="47">
        <v>14</v>
      </c>
      <c r="S78" s="47">
        <v>1</v>
      </c>
      <c r="T78" s="47" t="s">
        <v>250</v>
      </c>
      <c r="U78" s="7">
        <f t="shared" si="4"/>
        <v>7</v>
      </c>
      <c r="V78" s="7">
        <f t="shared" si="5"/>
        <v>8</v>
      </c>
    </row>
    <row r="79" spans="1:22" ht="15" customHeight="1" x14ac:dyDescent="0.25">
      <c r="A79" s="7">
        <f>SUM($B$1:B79)</f>
        <v>13</v>
      </c>
      <c r="B79" s="7">
        <f>IF(COUNTIF($C$1:C79,C79)&gt;1,0,1)</f>
        <v>0</v>
      </c>
      <c r="C79" s="7" t="str">
        <f t="shared" si="3"/>
        <v>UPST606086</v>
      </c>
      <c r="D79" s="47" t="s">
        <v>240</v>
      </c>
      <c r="E79" s="47" t="s">
        <v>23</v>
      </c>
      <c r="F79" s="47" t="s">
        <v>241</v>
      </c>
      <c r="G79" s="47" t="s">
        <v>242</v>
      </c>
      <c r="H79" s="47" t="s">
        <v>245</v>
      </c>
      <c r="I79" s="47" t="s">
        <v>246</v>
      </c>
      <c r="J79" s="47" t="s">
        <v>257</v>
      </c>
      <c r="K79" s="47" t="s">
        <v>14</v>
      </c>
      <c r="L79" s="47" t="s">
        <v>33</v>
      </c>
      <c r="M79" s="47" t="s">
        <v>248</v>
      </c>
      <c r="N79" s="47" t="s">
        <v>34</v>
      </c>
      <c r="O79" s="47" t="s">
        <v>74</v>
      </c>
      <c r="P79" s="47" t="s">
        <v>258</v>
      </c>
      <c r="Q79" s="47" t="s">
        <v>14</v>
      </c>
      <c r="R79" s="47">
        <v>196</v>
      </c>
      <c r="S79" s="47">
        <v>12</v>
      </c>
      <c r="T79" s="47" t="s">
        <v>250</v>
      </c>
      <c r="U79" s="7">
        <f t="shared" si="4"/>
        <v>84</v>
      </c>
      <c r="V79" s="7">
        <f t="shared" si="5"/>
        <v>124</v>
      </c>
    </row>
    <row r="80" spans="1:22" ht="15" customHeight="1" x14ac:dyDescent="0.25">
      <c r="A80" s="7">
        <f>SUM($B$1:B80)</f>
        <v>13</v>
      </c>
      <c r="B80" s="7">
        <f>IF(COUNTIF($C$1:C80,C80)&gt;1,0,1)</f>
        <v>0</v>
      </c>
      <c r="C80" s="7" t="str">
        <f t="shared" si="3"/>
        <v>UPST606086</v>
      </c>
      <c r="D80" s="47" t="s">
        <v>240</v>
      </c>
      <c r="E80" s="47" t="s">
        <v>23</v>
      </c>
      <c r="F80" s="47" t="s">
        <v>241</v>
      </c>
      <c r="G80" s="47" t="s">
        <v>242</v>
      </c>
      <c r="H80" s="47" t="s">
        <v>245</v>
      </c>
      <c r="I80" s="47" t="s">
        <v>246</v>
      </c>
      <c r="J80" s="47" t="s">
        <v>259</v>
      </c>
      <c r="K80" s="47" t="s">
        <v>36</v>
      </c>
      <c r="L80" s="47" t="s">
        <v>33</v>
      </c>
      <c r="M80" s="47" t="s">
        <v>248</v>
      </c>
      <c r="N80" s="47" t="s">
        <v>34</v>
      </c>
      <c r="O80" s="47" t="s">
        <v>74</v>
      </c>
      <c r="P80" s="47" t="s">
        <v>260</v>
      </c>
      <c r="Q80" s="47" t="s">
        <v>14</v>
      </c>
      <c r="R80" s="47">
        <v>175</v>
      </c>
      <c r="S80" s="47">
        <v>0</v>
      </c>
      <c r="T80" s="47" t="s">
        <v>250</v>
      </c>
      <c r="U80" s="7">
        <f t="shared" si="4"/>
        <v>0</v>
      </c>
      <c r="V80" s="7">
        <f t="shared" si="5"/>
        <v>175</v>
      </c>
    </row>
    <row r="81" spans="1:22" ht="15" customHeight="1" x14ac:dyDescent="0.25">
      <c r="A81" s="7">
        <f>SUM($B$1:B81)</f>
        <v>13</v>
      </c>
      <c r="B81" s="7">
        <f>IF(COUNTIF($C$1:C81,C81)&gt;1,0,1)</f>
        <v>0</v>
      </c>
      <c r="C81" s="7" t="str">
        <f t="shared" si="3"/>
        <v>UPST606086</v>
      </c>
      <c r="D81" s="47" t="s">
        <v>240</v>
      </c>
      <c r="E81" s="47" t="s">
        <v>23</v>
      </c>
      <c r="F81" s="47" t="s">
        <v>241</v>
      </c>
      <c r="G81" s="47" t="s">
        <v>242</v>
      </c>
      <c r="H81" s="47" t="s">
        <v>245</v>
      </c>
      <c r="I81" s="47" t="s">
        <v>246</v>
      </c>
      <c r="J81" s="47" t="s">
        <v>261</v>
      </c>
      <c r="K81" s="47" t="s">
        <v>36</v>
      </c>
      <c r="L81" s="47" t="s">
        <v>33</v>
      </c>
      <c r="M81" s="47" t="s">
        <v>248</v>
      </c>
      <c r="N81" s="47" t="s">
        <v>34</v>
      </c>
      <c r="O81" s="47" t="s">
        <v>74</v>
      </c>
      <c r="P81" s="47" t="s">
        <v>262</v>
      </c>
      <c r="Q81" s="47" t="s">
        <v>14</v>
      </c>
      <c r="R81" s="47">
        <v>428</v>
      </c>
      <c r="S81" s="47">
        <v>0</v>
      </c>
      <c r="T81" s="47" t="s">
        <v>250</v>
      </c>
      <c r="U81" s="7">
        <f t="shared" si="4"/>
        <v>0</v>
      </c>
      <c r="V81" s="7">
        <f t="shared" si="5"/>
        <v>428</v>
      </c>
    </row>
    <row r="82" spans="1:22" ht="15" customHeight="1" x14ac:dyDescent="0.25">
      <c r="A82" s="7">
        <f>SUM($B$1:B82)</f>
        <v>13</v>
      </c>
      <c r="B82" s="7">
        <f>IF(COUNTIF($C$1:C82,C82)&gt;1,0,1)</f>
        <v>0</v>
      </c>
      <c r="C82" s="7" t="str">
        <f t="shared" si="3"/>
        <v>UPST606086</v>
      </c>
      <c r="D82" s="47" t="s">
        <v>240</v>
      </c>
      <c r="E82" s="47" t="s">
        <v>23</v>
      </c>
      <c r="F82" s="47" t="s">
        <v>241</v>
      </c>
      <c r="G82" s="47" t="s">
        <v>242</v>
      </c>
      <c r="H82" s="47" t="s">
        <v>245</v>
      </c>
      <c r="I82" s="47" t="s">
        <v>246</v>
      </c>
      <c r="J82" s="47" t="s">
        <v>263</v>
      </c>
      <c r="K82" s="47" t="s">
        <v>36</v>
      </c>
      <c r="L82" s="47" t="s">
        <v>33</v>
      </c>
      <c r="M82" s="47" t="s">
        <v>248</v>
      </c>
      <c r="N82" s="47" t="s">
        <v>34</v>
      </c>
      <c r="O82" s="47" t="s">
        <v>74</v>
      </c>
      <c r="P82" s="47" t="s">
        <v>264</v>
      </c>
      <c r="Q82" s="47" t="s">
        <v>14</v>
      </c>
      <c r="R82" s="47">
        <v>144</v>
      </c>
      <c r="S82" s="47">
        <v>2</v>
      </c>
      <c r="T82" s="47" t="s">
        <v>250</v>
      </c>
      <c r="U82" s="7">
        <f t="shared" si="4"/>
        <v>14</v>
      </c>
      <c r="V82" s="7">
        <f t="shared" si="5"/>
        <v>132</v>
      </c>
    </row>
    <row r="83" spans="1:22" ht="15" customHeight="1" x14ac:dyDescent="0.25">
      <c r="A83" s="7">
        <f>SUM($B$1:B83)</f>
        <v>13</v>
      </c>
      <c r="B83" s="7">
        <f>IF(COUNTIF($C$1:C83,C83)&gt;1,0,1)</f>
        <v>0</v>
      </c>
      <c r="C83" s="7" t="str">
        <f t="shared" si="3"/>
        <v>UPST606086</v>
      </c>
      <c r="D83" s="47" t="s">
        <v>240</v>
      </c>
      <c r="E83" s="47" t="s">
        <v>23</v>
      </c>
      <c r="F83" s="47" t="s">
        <v>241</v>
      </c>
      <c r="G83" s="47" t="s">
        <v>242</v>
      </c>
      <c r="H83" s="47" t="s">
        <v>245</v>
      </c>
      <c r="I83" s="47" t="s">
        <v>246</v>
      </c>
      <c r="J83" s="47" t="s">
        <v>265</v>
      </c>
      <c r="K83" s="47" t="s">
        <v>36</v>
      </c>
      <c r="L83" s="47" t="s">
        <v>33</v>
      </c>
      <c r="M83" s="47" t="s">
        <v>248</v>
      </c>
      <c r="N83" s="47" t="s">
        <v>34</v>
      </c>
      <c r="O83" s="47" t="s">
        <v>74</v>
      </c>
      <c r="P83" s="47" t="s">
        <v>266</v>
      </c>
      <c r="Q83" s="47" t="s">
        <v>14</v>
      </c>
      <c r="R83" s="47">
        <v>8</v>
      </c>
      <c r="S83" s="47">
        <v>0</v>
      </c>
      <c r="T83" s="47" t="s">
        <v>250</v>
      </c>
      <c r="U83" s="7">
        <f t="shared" si="4"/>
        <v>0</v>
      </c>
      <c r="V83" s="7">
        <f t="shared" si="5"/>
        <v>8</v>
      </c>
    </row>
    <row r="84" spans="1:22" ht="15" customHeight="1" x14ac:dyDescent="0.25">
      <c r="A84" s="7">
        <f>SUM($B$1:B84)</f>
        <v>14</v>
      </c>
      <c r="B84" s="7">
        <f>IF(COUNTIF($C$1:C84,C84)&gt;1,0,1)</f>
        <v>1</v>
      </c>
      <c r="C84" s="7" t="str">
        <f t="shared" si="3"/>
        <v>UPST603124</v>
      </c>
      <c r="D84" s="47" t="s">
        <v>240</v>
      </c>
      <c r="E84" s="47" t="s">
        <v>23</v>
      </c>
      <c r="F84" s="47" t="s">
        <v>124</v>
      </c>
      <c r="G84" s="47" t="s">
        <v>40</v>
      </c>
      <c r="H84" s="47" t="s">
        <v>123</v>
      </c>
      <c r="I84" s="47" t="s">
        <v>123</v>
      </c>
      <c r="J84" s="47" t="s">
        <v>267</v>
      </c>
      <c r="K84" s="47" t="s">
        <v>32</v>
      </c>
      <c r="L84" s="47" t="s">
        <v>33</v>
      </c>
      <c r="M84" s="47" t="s">
        <v>268</v>
      </c>
      <c r="N84" s="47" t="s">
        <v>34</v>
      </c>
      <c r="O84" s="47" t="s">
        <v>172</v>
      </c>
      <c r="P84" s="47" t="s">
        <v>269</v>
      </c>
      <c r="Q84" s="47" t="s">
        <v>14</v>
      </c>
      <c r="R84" s="47">
        <v>2</v>
      </c>
      <c r="S84" s="47">
        <v>0</v>
      </c>
      <c r="T84" s="47" t="s">
        <v>41</v>
      </c>
      <c r="U84" s="7">
        <f t="shared" si="4"/>
        <v>0</v>
      </c>
      <c r="V84" s="7">
        <f t="shared" si="5"/>
        <v>2</v>
      </c>
    </row>
    <row r="85" spans="1:22" ht="15" customHeight="1" x14ac:dyDescent="0.25">
      <c r="A85" s="7">
        <f>SUM($B$1:B85)</f>
        <v>14</v>
      </c>
      <c r="B85" s="7">
        <f>IF(COUNTIF($C$1:C85,C85)&gt;1,0,1)</f>
        <v>0</v>
      </c>
      <c r="C85" s="7" t="str">
        <f t="shared" si="3"/>
        <v>UPST603124</v>
      </c>
      <c r="D85" s="47" t="s">
        <v>240</v>
      </c>
      <c r="E85" s="47" t="s">
        <v>23</v>
      </c>
      <c r="F85" s="47" t="s">
        <v>124</v>
      </c>
      <c r="G85" s="47" t="s">
        <v>40</v>
      </c>
      <c r="H85" s="47" t="s">
        <v>123</v>
      </c>
      <c r="I85" s="47" t="s">
        <v>123</v>
      </c>
      <c r="J85" s="47" t="s">
        <v>270</v>
      </c>
      <c r="K85" s="47" t="s">
        <v>32</v>
      </c>
      <c r="L85" s="47" t="s">
        <v>33</v>
      </c>
      <c r="M85" s="47" t="s">
        <v>268</v>
      </c>
      <c r="N85" s="47" t="s">
        <v>34</v>
      </c>
      <c r="O85" s="47" t="s">
        <v>172</v>
      </c>
      <c r="P85" s="47" t="s">
        <v>271</v>
      </c>
      <c r="Q85" s="47" t="s">
        <v>14</v>
      </c>
      <c r="R85" s="47">
        <v>1</v>
      </c>
      <c r="S85" s="47">
        <v>0</v>
      </c>
      <c r="T85" s="47" t="s">
        <v>41</v>
      </c>
      <c r="U85" s="7">
        <f t="shared" si="4"/>
        <v>0</v>
      </c>
      <c r="V85" s="7">
        <f t="shared" si="5"/>
        <v>1</v>
      </c>
    </row>
    <row r="86" spans="1:22" ht="15" customHeight="1" x14ac:dyDescent="0.25">
      <c r="A86" s="7">
        <f>SUM($B$1:B86)</f>
        <v>14</v>
      </c>
      <c r="B86" s="7">
        <f>IF(COUNTIF($C$1:C86,C86)&gt;1,0,1)</f>
        <v>0</v>
      </c>
      <c r="C86" s="7" t="str">
        <f t="shared" si="3"/>
        <v>UPST603124</v>
      </c>
      <c r="D86" s="47" t="s">
        <v>240</v>
      </c>
      <c r="E86" s="47" t="s">
        <v>23</v>
      </c>
      <c r="F86" s="47" t="s">
        <v>124</v>
      </c>
      <c r="G86" s="47" t="s">
        <v>40</v>
      </c>
      <c r="H86" s="47" t="s">
        <v>123</v>
      </c>
      <c r="I86" s="47" t="s">
        <v>123</v>
      </c>
      <c r="J86" s="47" t="s">
        <v>272</v>
      </c>
      <c r="K86" s="47" t="s">
        <v>32</v>
      </c>
      <c r="L86" s="47" t="s">
        <v>33</v>
      </c>
      <c r="M86" s="47" t="s">
        <v>268</v>
      </c>
      <c r="N86" s="47" t="s">
        <v>34</v>
      </c>
      <c r="O86" s="47" t="s">
        <v>172</v>
      </c>
      <c r="P86" s="47" t="s">
        <v>273</v>
      </c>
      <c r="Q86" s="47" t="s">
        <v>14</v>
      </c>
      <c r="R86" s="47">
        <v>2</v>
      </c>
      <c r="S86" s="47">
        <v>0</v>
      </c>
      <c r="T86" s="47" t="s">
        <v>41</v>
      </c>
      <c r="U86" s="7">
        <f t="shared" si="4"/>
        <v>0</v>
      </c>
      <c r="V86" s="7">
        <f t="shared" si="5"/>
        <v>2</v>
      </c>
    </row>
    <row r="87" spans="1:22" ht="15" customHeight="1" x14ac:dyDescent="0.25">
      <c r="A87" s="7">
        <f>SUM($B$1:B87)</f>
        <v>14</v>
      </c>
      <c r="B87" s="7">
        <f>IF(COUNTIF($C$1:C87,C87)&gt;1,0,1)</f>
        <v>0</v>
      </c>
      <c r="C87" s="7" t="str">
        <f t="shared" si="3"/>
        <v>UPST603124</v>
      </c>
      <c r="D87" s="47" t="s">
        <v>240</v>
      </c>
      <c r="E87" s="47" t="s">
        <v>23</v>
      </c>
      <c r="F87" s="47" t="s">
        <v>124</v>
      </c>
      <c r="G87" s="47" t="s">
        <v>40</v>
      </c>
      <c r="H87" s="47" t="s">
        <v>123</v>
      </c>
      <c r="I87" s="47" t="s">
        <v>123</v>
      </c>
      <c r="J87" s="47" t="s">
        <v>274</v>
      </c>
      <c r="K87" s="47" t="s">
        <v>32</v>
      </c>
      <c r="L87" s="47" t="s">
        <v>33</v>
      </c>
      <c r="M87" s="47" t="s">
        <v>268</v>
      </c>
      <c r="N87" s="47" t="s">
        <v>34</v>
      </c>
      <c r="O87" s="47" t="s">
        <v>172</v>
      </c>
      <c r="P87" s="47" t="s">
        <v>275</v>
      </c>
      <c r="Q87" s="47" t="s">
        <v>14</v>
      </c>
      <c r="R87" s="47">
        <v>1</v>
      </c>
      <c r="S87" s="47">
        <v>0</v>
      </c>
      <c r="T87" s="47" t="s">
        <v>41</v>
      </c>
      <c r="U87" s="7">
        <f t="shared" si="4"/>
        <v>0</v>
      </c>
      <c r="V87" s="7">
        <f t="shared" si="5"/>
        <v>1</v>
      </c>
    </row>
    <row r="88" spans="1:22" ht="15" customHeight="1" x14ac:dyDescent="0.25">
      <c r="A88" s="7">
        <f>SUM($B$1:B88)</f>
        <v>14</v>
      </c>
      <c r="B88" s="7">
        <f>IF(COUNTIF($C$1:C88,C88)&gt;1,0,1)</f>
        <v>0</v>
      </c>
      <c r="C88" s="7" t="str">
        <f t="shared" si="3"/>
        <v>UPST603124</v>
      </c>
      <c r="D88" s="47" t="s">
        <v>240</v>
      </c>
      <c r="E88" s="47" t="s">
        <v>23</v>
      </c>
      <c r="F88" s="47" t="s">
        <v>124</v>
      </c>
      <c r="G88" s="47" t="s">
        <v>40</v>
      </c>
      <c r="H88" s="47" t="s">
        <v>123</v>
      </c>
      <c r="I88" s="47" t="s">
        <v>123</v>
      </c>
      <c r="J88" s="47" t="s">
        <v>276</v>
      </c>
      <c r="K88" s="47" t="s">
        <v>32</v>
      </c>
      <c r="L88" s="47" t="s">
        <v>33</v>
      </c>
      <c r="M88" s="47" t="s">
        <v>268</v>
      </c>
      <c r="N88" s="47" t="s">
        <v>34</v>
      </c>
      <c r="O88" s="47" t="s">
        <v>172</v>
      </c>
      <c r="P88" s="47" t="s">
        <v>277</v>
      </c>
      <c r="Q88" s="47" t="s">
        <v>14</v>
      </c>
      <c r="R88" s="47">
        <v>1</v>
      </c>
      <c r="S88" s="47">
        <v>0</v>
      </c>
      <c r="T88" s="47" t="s">
        <v>41</v>
      </c>
      <c r="U88" s="7">
        <f t="shared" si="4"/>
        <v>0</v>
      </c>
      <c r="V88" s="7">
        <f t="shared" si="5"/>
        <v>1</v>
      </c>
    </row>
    <row r="89" spans="1:22" ht="15" customHeight="1" x14ac:dyDescent="0.25">
      <c r="A89" s="7">
        <f>SUM($B$1:B89)</f>
        <v>14</v>
      </c>
      <c r="B89" s="7">
        <f>IF(COUNTIF($C$1:C89,C89)&gt;1,0,1)</f>
        <v>0</v>
      </c>
      <c r="C89" s="7" t="str">
        <f t="shared" si="3"/>
        <v>UPST603124</v>
      </c>
      <c r="D89" s="47" t="s">
        <v>240</v>
      </c>
      <c r="E89" s="47" t="s">
        <v>23</v>
      </c>
      <c r="F89" s="47" t="s">
        <v>124</v>
      </c>
      <c r="G89" s="47" t="s">
        <v>40</v>
      </c>
      <c r="H89" s="47" t="s">
        <v>123</v>
      </c>
      <c r="I89" s="47" t="s">
        <v>123</v>
      </c>
      <c r="J89" s="47" t="s">
        <v>278</v>
      </c>
      <c r="K89" s="47" t="s">
        <v>32</v>
      </c>
      <c r="L89" s="47" t="s">
        <v>33</v>
      </c>
      <c r="M89" s="47" t="s">
        <v>268</v>
      </c>
      <c r="N89" s="47" t="s">
        <v>34</v>
      </c>
      <c r="O89" s="47" t="s">
        <v>172</v>
      </c>
      <c r="P89" s="47" t="s">
        <v>279</v>
      </c>
      <c r="Q89" s="47" t="s">
        <v>14</v>
      </c>
      <c r="R89" s="47">
        <v>1</v>
      </c>
      <c r="S89" s="47">
        <v>0</v>
      </c>
      <c r="T89" s="47" t="s">
        <v>41</v>
      </c>
      <c r="U89" s="7">
        <f t="shared" si="4"/>
        <v>0</v>
      </c>
      <c r="V89" s="7">
        <f t="shared" si="5"/>
        <v>1</v>
      </c>
    </row>
    <row r="90" spans="1:22" ht="15" customHeight="1" x14ac:dyDescent="0.25">
      <c r="A90" s="7">
        <f>SUM($B$1:B90)</f>
        <v>14</v>
      </c>
      <c r="B90" s="7">
        <f>IF(COUNTIF($C$1:C90,C90)&gt;1,0,1)</f>
        <v>0</v>
      </c>
      <c r="C90" s="7" t="str">
        <f t="shared" si="3"/>
        <v>UPST603124</v>
      </c>
      <c r="D90" s="47" t="s">
        <v>240</v>
      </c>
      <c r="E90" s="47" t="s">
        <v>23</v>
      </c>
      <c r="F90" s="47" t="s">
        <v>124</v>
      </c>
      <c r="G90" s="47" t="s">
        <v>40</v>
      </c>
      <c r="H90" s="47" t="s">
        <v>123</v>
      </c>
      <c r="I90" s="47" t="s">
        <v>123</v>
      </c>
      <c r="J90" s="47" t="s">
        <v>280</v>
      </c>
      <c r="K90" s="47" t="s">
        <v>32</v>
      </c>
      <c r="L90" s="47" t="s">
        <v>33</v>
      </c>
      <c r="M90" s="47" t="s">
        <v>268</v>
      </c>
      <c r="N90" s="47" t="s">
        <v>34</v>
      </c>
      <c r="O90" s="47" t="s">
        <v>172</v>
      </c>
      <c r="P90" s="47" t="s">
        <v>281</v>
      </c>
      <c r="Q90" s="47" t="s">
        <v>14</v>
      </c>
      <c r="R90" s="47">
        <v>1</v>
      </c>
      <c r="S90" s="47">
        <v>0</v>
      </c>
      <c r="T90" s="47" t="s">
        <v>41</v>
      </c>
      <c r="U90" s="7">
        <f t="shared" si="4"/>
        <v>0</v>
      </c>
      <c r="V90" s="7">
        <f t="shared" si="5"/>
        <v>1</v>
      </c>
    </row>
    <row r="91" spans="1:22" ht="15" customHeight="1" x14ac:dyDescent="0.25">
      <c r="A91" s="7">
        <f>SUM($B$1:B91)</f>
        <v>14</v>
      </c>
      <c r="B91" s="7">
        <f>IF(COUNTIF($C$1:C91,C91)&gt;1,0,1)</f>
        <v>0</v>
      </c>
      <c r="C91" s="7" t="str">
        <f t="shared" si="3"/>
        <v>UPST603124</v>
      </c>
      <c r="D91" s="47" t="s">
        <v>240</v>
      </c>
      <c r="E91" s="47" t="s">
        <v>23</v>
      </c>
      <c r="F91" s="47" t="s">
        <v>124</v>
      </c>
      <c r="G91" s="47" t="s">
        <v>40</v>
      </c>
      <c r="H91" s="47" t="s">
        <v>123</v>
      </c>
      <c r="I91" s="47" t="s">
        <v>123</v>
      </c>
      <c r="J91" s="47" t="s">
        <v>282</v>
      </c>
      <c r="K91" s="47" t="s">
        <v>32</v>
      </c>
      <c r="L91" s="47" t="s">
        <v>33</v>
      </c>
      <c r="M91" s="47" t="s">
        <v>268</v>
      </c>
      <c r="N91" s="47" t="s">
        <v>34</v>
      </c>
      <c r="O91" s="47" t="s">
        <v>172</v>
      </c>
      <c r="P91" s="47" t="s">
        <v>283</v>
      </c>
      <c r="Q91" s="47" t="s">
        <v>14</v>
      </c>
      <c r="R91" s="47">
        <v>1</v>
      </c>
      <c r="S91" s="47">
        <v>0</v>
      </c>
      <c r="T91" s="47" t="s">
        <v>41</v>
      </c>
      <c r="U91" s="7">
        <f t="shared" si="4"/>
        <v>0</v>
      </c>
      <c r="V91" s="7">
        <f t="shared" si="5"/>
        <v>1</v>
      </c>
    </row>
    <row r="92" spans="1:22" ht="15" customHeight="1" x14ac:dyDescent="0.25">
      <c r="A92" s="7">
        <f>SUM($B$1:B92)</f>
        <v>14</v>
      </c>
      <c r="B92" s="7">
        <f>IF(COUNTIF($C$1:C92,C92)&gt;1,0,1)</f>
        <v>0</v>
      </c>
      <c r="C92" s="7" t="str">
        <f t="shared" si="3"/>
        <v>UPST603124</v>
      </c>
      <c r="D92" s="47" t="s">
        <v>240</v>
      </c>
      <c r="E92" s="47" t="s">
        <v>23</v>
      </c>
      <c r="F92" s="47" t="s">
        <v>124</v>
      </c>
      <c r="G92" s="47" t="s">
        <v>40</v>
      </c>
      <c r="H92" s="47" t="s">
        <v>284</v>
      </c>
      <c r="I92" s="47" t="s">
        <v>285</v>
      </c>
      <c r="J92" s="47" t="s">
        <v>286</v>
      </c>
      <c r="K92" s="47" t="s">
        <v>32</v>
      </c>
      <c r="L92" s="47" t="s">
        <v>33</v>
      </c>
      <c r="M92" s="47" t="s">
        <v>268</v>
      </c>
      <c r="N92" s="47" t="s">
        <v>34</v>
      </c>
      <c r="O92" s="47" t="s">
        <v>172</v>
      </c>
      <c r="P92" s="47" t="s">
        <v>287</v>
      </c>
      <c r="Q92" s="47" t="s">
        <v>14</v>
      </c>
      <c r="R92" s="47">
        <v>1380</v>
      </c>
      <c r="S92" s="47">
        <v>128</v>
      </c>
      <c r="T92" s="47" t="s">
        <v>41</v>
      </c>
      <c r="U92" s="7">
        <f t="shared" si="4"/>
        <v>896</v>
      </c>
      <c r="V92" s="7">
        <f t="shared" si="5"/>
        <v>612</v>
      </c>
    </row>
    <row r="93" spans="1:22" ht="15" customHeight="1" x14ac:dyDescent="0.25">
      <c r="A93" s="7">
        <f>SUM($B$1:B93)</f>
        <v>14</v>
      </c>
      <c r="B93" s="7">
        <f>IF(COUNTIF($C$1:C93,C93)&gt;1,0,1)</f>
        <v>0</v>
      </c>
      <c r="C93" s="7" t="str">
        <f t="shared" si="3"/>
        <v>UPST603124</v>
      </c>
      <c r="D93" s="47" t="s">
        <v>240</v>
      </c>
      <c r="E93" s="47" t="s">
        <v>23</v>
      </c>
      <c r="F93" s="47" t="s">
        <v>124</v>
      </c>
      <c r="G93" s="47" t="s">
        <v>40</v>
      </c>
      <c r="H93" s="47" t="s">
        <v>118</v>
      </c>
      <c r="I93" s="47" t="s">
        <v>119</v>
      </c>
      <c r="J93" s="47" t="s">
        <v>286</v>
      </c>
      <c r="K93" s="47" t="s">
        <v>32</v>
      </c>
      <c r="L93" s="47" t="s">
        <v>33</v>
      </c>
      <c r="M93" s="47" t="s">
        <v>268</v>
      </c>
      <c r="N93" s="47" t="s">
        <v>34</v>
      </c>
      <c r="O93" s="47" t="s">
        <v>172</v>
      </c>
      <c r="P93" s="47" t="s">
        <v>287</v>
      </c>
      <c r="Q93" s="47" t="s">
        <v>14</v>
      </c>
      <c r="R93" s="47">
        <v>1032</v>
      </c>
      <c r="S93" s="47">
        <v>64</v>
      </c>
      <c r="T93" s="47" t="s">
        <v>41</v>
      </c>
      <c r="U93" s="7">
        <f t="shared" si="4"/>
        <v>448</v>
      </c>
      <c r="V93" s="7">
        <f t="shared" si="5"/>
        <v>648</v>
      </c>
    </row>
    <row r="94" spans="1:22" ht="15" customHeight="1" x14ac:dyDescent="0.25">
      <c r="A94" s="7">
        <f>SUM($B$1:B94)</f>
        <v>14</v>
      </c>
      <c r="B94" s="7">
        <f>IF(COUNTIF($C$1:C94,C94)&gt;1,0,1)</f>
        <v>0</v>
      </c>
      <c r="C94" s="7" t="str">
        <f t="shared" si="3"/>
        <v>UPST603124</v>
      </c>
      <c r="D94" s="47" t="s">
        <v>240</v>
      </c>
      <c r="E94" s="47" t="s">
        <v>23</v>
      </c>
      <c r="F94" s="47" t="s">
        <v>124</v>
      </c>
      <c r="G94" s="47" t="s">
        <v>40</v>
      </c>
      <c r="H94" s="47" t="s">
        <v>123</v>
      </c>
      <c r="I94" s="47" t="s">
        <v>123</v>
      </c>
      <c r="J94" s="47" t="s">
        <v>286</v>
      </c>
      <c r="K94" s="47" t="s">
        <v>32</v>
      </c>
      <c r="L94" s="47" t="s">
        <v>33</v>
      </c>
      <c r="M94" s="47" t="s">
        <v>268</v>
      </c>
      <c r="N94" s="47" t="s">
        <v>34</v>
      </c>
      <c r="O94" s="47" t="s">
        <v>172</v>
      </c>
      <c r="P94" s="47" t="s">
        <v>287</v>
      </c>
      <c r="Q94" s="47" t="s">
        <v>14</v>
      </c>
      <c r="R94" s="47">
        <v>1032</v>
      </c>
      <c r="S94" s="47">
        <v>64</v>
      </c>
      <c r="T94" s="47" t="s">
        <v>41</v>
      </c>
      <c r="U94" s="7">
        <f t="shared" si="4"/>
        <v>448</v>
      </c>
      <c r="V94" s="7">
        <f t="shared" si="5"/>
        <v>648</v>
      </c>
    </row>
    <row r="95" spans="1:22" ht="15" customHeight="1" x14ac:dyDescent="0.25">
      <c r="A95" s="7">
        <f>SUM($B$1:B95)</f>
        <v>15</v>
      </c>
      <c r="B95" s="7">
        <f>IF(COUNTIF($C$1:C95,C95)&gt;1,0,1)</f>
        <v>1</v>
      </c>
      <c r="C95" s="7" t="str">
        <f t="shared" si="3"/>
        <v>UPST600964</v>
      </c>
      <c r="D95" s="47" t="s">
        <v>240</v>
      </c>
      <c r="E95" s="47" t="s">
        <v>23</v>
      </c>
      <c r="F95" s="47" t="s">
        <v>124</v>
      </c>
      <c r="G95" s="47" t="s">
        <v>40</v>
      </c>
      <c r="H95" s="47" t="s">
        <v>123</v>
      </c>
      <c r="I95" s="47" t="s">
        <v>123</v>
      </c>
      <c r="J95" s="47" t="s">
        <v>288</v>
      </c>
      <c r="K95" s="47" t="s">
        <v>14</v>
      </c>
      <c r="L95" s="47" t="s">
        <v>33</v>
      </c>
      <c r="M95" s="47" t="s">
        <v>289</v>
      </c>
      <c r="N95" s="47" t="s">
        <v>34</v>
      </c>
      <c r="O95" s="47" t="s">
        <v>172</v>
      </c>
      <c r="P95" s="47" t="s">
        <v>290</v>
      </c>
      <c r="Q95" s="47" t="s">
        <v>14</v>
      </c>
      <c r="R95" s="47">
        <v>1</v>
      </c>
      <c r="S95" s="47">
        <v>0</v>
      </c>
      <c r="T95" s="47" t="s">
        <v>41</v>
      </c>
      <c r="U95" s="7">
        <f t="shared" si="4"/>
        <v>0</v>
      </c>
      <c r="V95" s="7">
        <f t="shared" si="5"/>
        <v>1</v>
      </c>
    </row>
    <row r="96" spans="1:22" ht="15" customHeight="1" x14ac:dyDescent="0.25">
      <c r="A96" s="7">
        <f>SUM($B$1:B96)</f>
        <v>15</v>
      </c>
      <c r="B96" s="7">
        <f>IF(COUNTIF($C$1:C96,C96)&gt;1,0,1)</f>
        <v>0</v>
      </c>
      <c r="C96" s="7" t="str">
        <f t="shared" si="3"/>
        <v>UPST600964</v>
      </c>
      <c r="D96" s="47" t="s">
        <v>240</v>
      </c>
      <c r="E96" s="47" t="s">
        <v>23</v>
      </c>
      <c r="F96" s="47" t="s">
        <v>124</v>
      </c>
      <c r="G96" s="47" t="s">
        <v>40</v>
      </c>
      <c r="H96" s="47" t="s">
        <v>123</v>
      </c>
      <c r="I96" s="47" t="s">
        <v>123</v>
      </c>
      <c r="J96" s="47" t="s">
        <v>291</v>
      </c>
      <c r="K96" s="47" t="s">
        <v>14</v>
      </c>
      <c r="L96" s="47" t="s">
        <v>33</v>
      </c>
      <c r="M96" s="47" t="s">
        <v>289</v>
      </c>
      <c r="N96" s="47" t="s">
        <v>34</v>
      </c>
      <c r="O96" s="47" t="s">
        <v>172</v>
      </c>
      <c r="P96" s="47" t="s">
        <v>292</v>
      </c>
      <c r="Q96" s="47" t="s">
        <v>14</v>
      </c>
      <c r="R96" s="47">
        <v>1</v>
      </c>
      <c r="S96" s="47">
        <v>0</v>
      </c>
      <c r="T96" s="47" t="s">
        <v>41</v>
      </c>
      <c r="U96" s="7">
        <f t="shared" si="4"/>
        <v>0</v>
      </c>
      <c r="V96" s="7">
        <f t="shared" si="5"/>
        <v>1</v>
      </c>
    </row>
    <row r="97" spans="1:22" ht="15" customHeight="1" x14ac:dyDescent="0.25">
      <c r="A97" s="7">
        <f>SUM($B$1:B97)</f>
        <v>15</v>
      </c>
      <c r="B97" s="7">
        <f>IF(COUNTIF($C$1:C97,C97)&gt;1,0,1)</f>
        <v>0</v>
      </c>
      <c r="C97" s="7" t="str">
        <f t="shared" si="3"/>
        <v>UPST600964</v>
      </c>
      <c r="D97" s="47" t="s">
        <v>240</v>
      </c>
      <c r="E97" s="47" t="s">
        <v>23</v>
      </c>
      <c r="F97" s="47" t="s">
        <v>124</v>
      </c>
      <c r="G97" s="47" t="s">
        <v>40</v>
      </c>
      <c r="H97" s="47" t="s">
        <v>123</v>
      </c>
      <c r="I97" s="47" t="s">
        <v>123</v>
      </c>
      <c r="J97" s="47" t="s">
        <v>293</v>
      </c>
      <c r="K97" s="47" t="s">
        <v>14</v>
      </c>
      <c r="L97" s="47" t="s">
        <v>33</v>
      </c>
      <c r="M97" s="47" t="s">
        <v>289</v>
      </c>
      <c r="N97" s="47" t="s">
        <v>34</v>
      </c>
      <c r="O97" s="47" t="s">
        <v>172</v>
      </c>
      <c r="P97" s="47" t="s">
        <v>294</v>
      </c>
      <c r="Q97" s="47" t="s">
        <v>14</v>
      </c>
      <c r="R97" s="47">
        <v>1</v>
      </c>
      <c r="S97" s="47">
        <v>0</v>
      </c>
      <c r="T97" s="47" t="s">
        <v>41</v>
      </c>
      <c r="U97" s="7">
        <f t="shared" si="4"/>
        <v>0</v>
      </c>
      <c r="V97" s="7">
        <f t="shared" si="5"/>
        <v>1</v>
      </c>
    </row>
    <row r="98" spans="1:22" ht="15" customHeight="1" x14ac:dyDescent="0.25">
      <c r="A98" s="7">
        <f>SUM($B$1:B98)</f>
        <v>15</v>
      </c>
      <c r="B98" s="7">
        <f>IF(COUNTIF($C$1:C98,C98)&gt;1,0,1)</f>
        <v>0</v>
      </c>
      <c r="C98" s="7" t="str">
        <f t="shared" si="3"/>
        <v>UPST600964</v>
      </c>
      <c r="D98" s="47" t="s">
        <v>240</v>
      </c>
      <c r="E98" s="47" t="s">
        <v>23</v>
      </c>
      <c r="F98" s="47" t="s">
        <v>124</v>
      </c>
      <c r="G98" s="47" t="s">
        <v>40</v>
      </c>
      <c r="H98" s="47" t="s">
        <v>123</v>
      </c>
      <c r="I98" s="47" t="s">
        <v>123</v>
      </c>
      <c r="J98" s="47" t="s">
        <v>295</v>
      </c>
      <c r="K98" s="47" t="s">
        <v>14</v>
      </c>
      <c r="L98" s="47" t="s">
        <v>33</v>
      </c>
      <c r="M98" s="47" t="s">
        <v>289</v>
      </c>
      <c r="N98" s="47" t="s">
        <v>34</v>
      </c>
      <c r="O98" s="47" t="s">
        <v>172</v>
      </c>
      <c r="P98" s="47" t="s">
        <v>296</v>
      </c>
      <c r="Q98" s="47" t="s">
        <v>14</v>
      </c>
      <c r="R98" s="47">
        <v>1</v>
      </c>
      <c r="S98" s="47">
        <v>0</v>
      </c>
      <c r="T98" s="47" t="s">
        <v>41</v>
      </c>
      <c r="U98" s="7">
        <f t="shared" ref="U98:U161" si="6">S98*7</f>
        <v>0</v>
      </c>
      <c r="V98" s="7">
        <f t="shared" ref="V98:V161" si="7">R98-U98+S98</f>
        <v>1</v>
      </c>
    </row>
    <row r="99" spans="1:22" ht="15" customHeight="1" x14ac:dyDescent="0.25">
      <c r="A99" s="7">
        <f>SUM($B$1:B99)</f>
        <v>15</v>
      </c>
      <c r="B99" s="7">
        <f>IF(COUNTIF($C$1:C99,C99)&gt;1,0,1)</f>
        <v>0</v>
      </c>
      <c r="C99" s="7" t="str">
        <f t="shared" si="3"/>
        <v>UPST600964</v>
      </c>
      <c r="D99" s="47" t="s">
        <v>240</v>
      </c>
      <c r="E99" s="47" t="s">
        <v>23</v>
      </c>
      <c r="F99" s="47" t="s">
        <v>124</v>
      </c>
      <c r="G99" s="47" t="s">
        <v>40</v>
      </c>
      <c r="H99" s="47" t="s">
        <v>123</v>
      </c>
      <c r="I99" s="47" t="s">
        <v>123</v>
      </c>
      <c r="J99" s="47" t="s">
        <v>297</v>
      </c>
      <c r="K99" s="47" t="s">
        <v>14</v>
      </c>
      <c r="L99" s="47" t="s">
        <v>33</v>
      </c>
      <c r="M99" s="47" t="s">
        <v>289</v>
      </c>
      <c r="N99" s="47" t="s">
        <v>34</v>
      </c>
      <c r="O99" s="47" t="s">
        <v>172</v>
      </c>
      <c r="P99" s="47" t="s">
        <v>298</v>
      </c>
      <c r="Q99" s="47" t="s">
        <v>14</v>
      </c>
      <c r="R99" s="47">
        <v>1</v>
      </c>
      <c r="S99" s="47">
        <v>0</v>
      </c>
      <c r="T99" s="47" t="s">
        <v>41</v>
      </c>
      <c r="U99" s="7">
        <f t="shared" si="6"/>
        <v>0</v>
      </c>
      <c r="V99" s="7">
        <f t="shared" si="7"/>
        <v>1</v>
      </c>
    </row>
    <row r="100" spans="1:22" ht="15" customHeight="1" x14ac:dyDescent="0.25">
      <c r="A100" s="7">
        <f>SUM($B$1:B100)</f>
        <v>15</v>
      </c>
      <c r="B100" s="7">
        <f>IF(COUNTIF($C$1:C100,C100)&gt;1,0,1)</f>
        <v>0</v>
      </c>
      <c r="C100" s="7" t="str">
        <f t="shared" si="3"/>
        <v>UPST600964</v>
      </c>
      <c r="D100" s="47" t="s">
        <v>240</v>
      </c>
      <c r="E100" s="47" t="s">
        <v>23</v>
      </c>
      <c r="F100" s="47" t="s">
        <v>124</v>
      </c>
      <c r="G100" s="47" t="s">
        <v>40</v>
      </c>
      <c r="H100" s="47" t="s">
        <v>123</v>
      </c>
      <c r="I100" s="47" t="s">
        <v>123</v>
      </c>
      <c r="J100" s="47" t="s">
        <v>299</v>
      </c>
      <c r="K100" s="47" t="s">
        <v>14</v>
      </c>
      <c r="L100" s="47" t="s">
        <v>33</v>
      </c>
      <c r="M100" s="47" t="s">
        <v>289</v>
      </c>
      <c r="N100" s="47" t="s">
        <v>34</v>
      </c>
      <c r="O100" s="47" t="s">
        <v>172</v>
      </c>
      <c r="P100" s="47" t="s">
        <v>300</v>
      </c>
      <c r="Q100" s="47" t="s">
        <v>14</v>
      </c>
      <c r="R100" s="47">
        <v>4</v>
      </c>
      <c r="S100" s="47">
        <v>0</v>
      </c>
      <c r="T100" s="47" t="s">
        <v>41</v>
      </c>
      <c r="U100" s="7">
        <f t="shared" si="6"/>
        <v>0</v>
      </c>
      <c r="V100" s="7">
        <f t="shared" si="7"/>
        <v>4</v>
      </c>
    </row>
    <row r="101" spans="1:22" ht="15" customHeight="1" x14ac:dyDescent="0.25">
      <c r="A101" s="7">
        <f>SUM($B$1:B101)</f>
        <v>15</v>
      </c>
      <c r="B101" s="7">
        <f>IF(COUNTIF($C$1:C101,C101)&gt;1,0,1)</f>
        <v>0</v>
      </c>
      <c r="C101" s="7" t="str">
        <f t="shared" si="3"/>
        <v>UPST600964</v>
      </c>
      <c r="D101" s="47" t="s">
        <v>240</v>
      </c>
      <c r="E101" s="47" t="s">
        <v>23</v>
      </c>
      <c r="F101" s="47" t="s">
        <v>124</v>
      </c>
      <c r="G101" s="47" t="s">
        <v>40</v>
      </c>
      <c r="H101" s="47" t="s">
        <v>123</v>
      </c>
      <c r="I101" s="47" t="s">
        <v>123</v>
      </c>
      <c r="J101" s="47" t="s">
        <v>301</v>
      </c>
      <c r="K101" s="47" t="s">
        <v>14</v>
      </c>
      <c r="L101" s="47" t="s">
        <v>33</v>
      </c>
      <c r="M101" s="47" t="s">
        <v>289</v>
      </c>
      <c r="N101" s="47" t="s">
        <v>34</v>
      </c>
      <c r="O101" s="47" t="s">
        <v>172</v>
      </c>
      <c r="P101" s="47" t="s">
        <v>302</v>
      </c>
      <c r="Q101" s="47" t="s">
        <v>14</v>
      </c>
      <c r="R101" s="47">
        <v>1</v>
      </c>
      <c r="S101" s="47">
        <v>0</v>
      </c>
      <c r="T101" s="47" t="s">
        <v>41</v>
      </c>
      <c r="U101" s="7">
        <f t="shared" si="6"/>
        <v>0</v>
      </c>
      <c r="V101" s="7">
        <f t="shared" si="7"/>
        <v>1</v>
      </c>
    </row>
    <row r="102" spans="1:22" ht="15" customHeight="1" x14ac:dyDescent="0.25">
      <c r="A102" s="7">
        <f>SUM($B$1:B102)</f>
        <v>15</v>
      </c>
      <c r="B102" s="7">
        <f>IF(COUNTIF($C$1:C102,C102)&gt;1,0,1)</f>
        <v>0</v>
      </c>
      <c r="C102" s="7" t="str">
        <f t="shared" si="3"/>
        <v>UPST600964</v>
      </c>
      <c r="D102" s="47" t="s">
        <v>240</v>
      </c>
      <c r="E102" s="47" t="s">
        <v>23</v>
      </c>
      <c r="F102" s="47" t="s">
        <v>124</v>
      </c>
      <c r="G102" s="47" t="s">
        <v>40</v>
      </c>
      <c r="H102" s="47" t="s">
        <v>123</v>
      </c>
      <c r="I102" s="47" t="s">
        <v>123</v>
      </c>
      <c r="J102" s="47" t="s">
        <v>303</v>
      </c>
      <c r="K102" s="47" t="s">
        <v>14</v>
      </c>
      <c r="L102" s="47" t="s">
        <v>33</v>
      </c>
      <c r="M102" s="47" t="s">
        <v>289</v>
      </c>
      <c r="N102" s="47" t="s">
        <v>34</v>
      </c>
      <c r="O102" s="47" t="s">
        <v>172</v>
      </c>
      <c r="P102" s="47" t="s">
        <v>304</v>
      </c>
      <c r="Q102" s="47" t="s">
        <v>14</v>
      </c>
      <c r="R102" s="47">
        <v>5</v>
      </c>
      <c r="S102" s="47">
        <v>0</v>
      </c>
      <c r="T102" s="47" t="s">
        <v>41</v>
      </c>
      <c r="U102" s="7">
        <f t="shared" si="6"/>
        <v>0</v>
      </c>
      <c r="V102" s="7">
        <f t="shared" si="7"/>
        <v>5</v>
      </c>
    </row>
    <row r="103" spans="1:22" ht="15" customHeight="1" x14ac:dyDescent="0.25">
      <c r="A103" s="7">
        <f>SUM($B$1:B103)</f>
        <v>15</v>
      </c>
      <c r="B103" s="7">
        <f>IF(COUNTIF($C$1:C103,C103)&gt;1,0,1)</f>
        <v>0</v>
      </c>
      <c r="C103" s="7" t="str">
        <f t="shared" si="3"/>
        <v>UPST600964</v>
      </c>
      <c r="D103" s="47" t="s">
        <v>240</v>
      </c>
      <c r="E103" s="47" t="s">
        <v>23</v>
      </c>
      <c r="F103" s="47" t="s">
        <v>124</v>
      </c>
      <c r="G103" s="47" t="s">
        <v>40</v>
      </c>
      <c r="H103" s="47" t="s">
        <v>123</v>
      </c>
      <c r="I103" s="47" t="s">
        <v>123</v>
      </c>
      <c r="J103" s="47" t="s">
        <v>305</v>
      </c>
      <c r="K103" s="47" t="s">
        <v>14</v>
      </c>
      <c r="L103" s="47" t="s">
        <v>33</v>
      </c>
      <c r="M103" s="47" t="s">
        <v>289</v>
      </c>
      <c r="N103" s="47" t="s">
        <v>34</v>
      </c>
      <c r="O103" s="47" t="s">
        <v>172</v>
      </c>
      <c r="P103" s="47" t="s">
        <v>306</v>
      </c>
      <c r="Q103" s="47" t="s">
        <v>14</v>
      </c>
      <c r="R103" s="47">
        <v>2</v>
      </c>
      <c r="S103" s="47">
        <v>0</v>
      </c>
      <c r="T103" s="47" t="s">
        <v>41</v>
      </c>
      <c r="U103" s="7">
        <f t="shared" si="6"/>
        <v>0</v>
      </c>
      <c r="V103" s="7">
        <f t="shared" si="7"/>
        <v>2</v>
      </c>
    </row>
    <row r="104" spans="1:22" ht="15" customHeight="1" x14ac:dyDescent="0.25">
      <c r="A104" s="7">
        <f>SUM($B$1:B104)</f>
        <v>15</v>
      </c>
      <c r="B104" s="7">
        <f>IF(COUNTIF($C$1:C104,C104)&gt;1,0,1)</f>
        <v>0</v>
      </c>
      <c r="C104" s="7" t="str">
        <f t="shared" si="3"/>
        <v>UPST600964</v>
      </c>
      <c r="D104" s="47" t="s">
        <v>240</v>
      </c>
      <c r="E104" s="47" t="s">
        <v>23</v>
      </c>
      <c r="F104" s="47" t="s">
        <v>124</v>
      </c>
      <c r="G104" s="47" t="s">
        <v>40</v>
      </c>
      <c r="H104" s="47" t="s">
        <v>123</v>
      </c>
      <c r="I104" s="47" t="s">
        <v>123</v>
      </c>
      <c r="J104" s="47" t="s">
        <v>307</v>
      </c>
      <c r="K104" s="47" t="s">
        <v>14</v>
      </c>
      <c r="L104" s="47" t="s">
        <v>33</v>
      </c>
      <c r="M104" s="47" t="s">
        <v>289</v>
      </c>
      <c r="N104" s="47" t="s">
        <v>34</v>
      </c>
      <c r="O104" s="47" t="s">
        <v>172</v>
      </c>
      <c r="P104" s="47" t="s">
        <v>308</v>
      </c>
      <c r="Q104" s="47" t="s">
        <v>14</v>
      </c>
      <c r="R104" s="47">
        <v>2</v>
      </c>
      <c r="S104" s="47">
        <v>0</v>
      </c>
      <c r="T104" s="47" t="s">
        <v>41</v>
      </c>
      <c r="U104" s="7">
        <f t="shared" si="6"/>
        <v>0</v>
      </c>
      <c r="V104" s="7">
        <f t="shared" si="7"/>
        <v>2</v>
      </c>
    </row>
    <row r="105" spans="1:22" ht="15" customHeight="1" x14ac:dyDescent="0.25">
      <c r="A105" s="7">
        <f>SUM($B$1:B105)</f>
        <v>15</v>
      </c>
      <c r="B105" s="7">
        <f>IF(COUNTIF($C$1:C105,C105)&gt;1,0,1)</f>
        <v>0</v>
      </c>
      <c r="C105" s="7" t="str">
        <f t="shared" si="3"/>
        <v>UPST600964</v>
      </c>
      <c r="D105" s="47" t="s">
        <v>240</v>
      </c>
      <c r="E105" s="47" t="s">
        <v>23</v>
      </c>
      <c r="F105" s="47" t="s">
        <v>124</v>
      </c>
      <c r="G105" s="47" t="s">
        <v>40</v>
      </c>
      <c r="H105" s="47" t="s">
        <v>123</v>
      </c>
      <c r="I105" s="47" t="s">
        <v>123</v>
      </c>
      <c r="J105" s="47" t="s">
        <v>309</v>
      </c>
      <c r="K105" s="47" t="s">
        <v>14</v>
      </c>
      <c r="L105" s="47" t="s">
        <v>33</v>
      </c>
      <c r="M105" s="47" t="s">
        <v>289</v>
      </c>
      <c r="N105" s="47" t="s">
        <v>34</v>
      </c>
      <c r="O105" s="47" t="s">
        <v>172</v>
      </c>
      <c r="P105" s="47" t="s">
        <v>310</v>
      </c>
      <c r="Q105" s="47" t="s">
        <v>14</v>
      </c>
      <c r="R105" s="47">
        <v>1</v>
      </c>
      <c r="S105" s="47">
        <v>0</v>
      </c>
      <c r="T105" s="47" t="s">
        <v>41</v>
      </c>
      <c r="U105" s="7">
        <f t="shared" si="6"/>
        <v>0</v>
      </c>
      <c r="V105" s="7">
        <f t="shared" si="7"/>
        <v>1</v>
      </c>
    </row>
    <row r="106" spans="1:22" ht="15" customHeight="1" x14ac:dyDescent="0.25">
      <c r="A106" s="7">
        <f>SUM($B$1:B106)</f>
        <v>15</v>
      </c>
      <c r="B106" s="7">
        <f>IF(COUNTIF($C$1:C106,C106)&gt;1,0,1)</f>
        <v>0</v>
      </c>
      <c r="C106" s="7" t="str">
        <f t="shared" si="3"/>
        <v>UPST600964</v>
      </c>
      <c r="D106" s="47" t="s">
        <v>240</v>
      </c>
      <c r="E106" s="47" t="s">
        <v>23</v>
      </c>
      <c r="F106" s="47" t="s">
        <v>124</v>
      </c>
      <c r="G106" s="47" t="s">
        <v>40</v>
      </c>
      <c r="H106" s="47" t="s">
        <v>123</v>
      </c>
      <c r="I106" s="47" t="s">
        <v>123</v>
      </c>
      <c r="J106" s="47" t="s">
        <v>311</v>
      </c>
      <c r="K106" s="47" t="s">
        <v>14</v>
      </c>
      <c r="L106" s="47" t="s">
        <v>33</v>
      </c>
      <c r="M106" s="47" t="s">
        <v>289</v>
      </c>
      <c r="N106" s="47" t="s">
        <v>34</v>
      </c>
      <c r="O106" s="47" t="s">
        <v>172</v>
      </c>
      <c r="P106" s="47" t="s">
        <v>312</v>
      </c>
      <c r="Q106" s="47" t="s">
        <v>14</v>
      </c>
      <c r="R106" s="47">
        <v>1</v>
      </c>
      <c r="S106" s="47">
        <v>0</v>
      </c>
      <c r="T106" s="47" t="s">
        <v>41</v>
      </c>
      <c r="U106" s="7">
        <f t="shared" si="6"/>
        <v>0</v>
      </c>
      <c r="V106" s="7">
        <f t="shared" si="7"/>
        <v>1</v>
      </c>
    </row>
    <row r="107" spans="1:22" ht="15" customHeight="1" x14ac:dyDescent="0.25">
      <c r="A107" s="7">
        <f>SUM($B$1:B107)</f>
        <v>15</v>
      </c>
      <c r="B107" s="7">
        <f>IF(COUNTIF($C$1:C107,C107)&gt;1,0,1)</f>
        <v>0</v>
      </c>
      <c r="C107" s="7" t="str">
        <f t="shared" si="3"/>
        <v>UPST600964</v>
      </c>
      <c r="D107" s="47" t="s">
        <v>240</v>
      </c>
      <c r="E107" s="47" t="s">
        <v>23</v>
      </c>
      <c r="F107" s="47" t="s">
        <v>124</v>
      </c>
      <c r="G107" s="47" t="s">
        <v>40</v>
      </c>
      <c r="H107" s="47" t="s">
        <v>123</v>
      </c>
      <c r="I107" s="47" t="s">
        <v>123</v>
      </c>
      <c r="J107" s="47" t="s">
        <v>313</v>
      </c>
      <c r="K107" s="47" t="s">
        <v>14</v>
      </c>
      <c r="L107" s="47" t="s">
        <v>33</v>
      </c>
      <c r="M107" s="47" t="s">
        <v>289</v>
      </c>
      <c r="N107" s="47" t="s">
        <v>34</v>
      </c>
      <c r="O107" s="47" t="s">
        <v>172</v>
      </c>
      <c r="P107" s="47" t="s">
        <v>314</v>
      </c>
      <c r="Q107" s="47" t="s">
        <v>14</v>
      </c>
      <c r="R107" s="47">
        <v>1</v>
      </c>
      <c r="S107" s="47">
        <v>0</v>
      </c>
      <c r="T107" s="47" t="s">
        <v>41</v>
      </c>
      <c r="U107" s="7">
        <f t="shared" si="6"/>
        <v>0</v>
      </c>
      <c r="V107" s="7">
        <f t="shared" si="7"/>
        <v>1</v>
      </c>
    </row>
    <row r="108" spans="1:22" ht="15" customHeight="1" x14ac:dyDescent="0.25">
      <c r="A108" s="7">
        <f>SUM($B$1:B108)</f>
        <v>15</v>
      </c>
      <c r="B108" s="7">
        <f>IF(COUNTIF($C$1:C108,C108)&gt;1,0,1)</f>
        <v>0</v>
      </c>
      <c r="C108" s="7" t="str">
        <f t="shared" si="3"/>
        <v>UPST600964</v>
      </c>
      <c r="D108" s="47" t="s">
        <v>240</v>
      </c>
      <c r="E108" s="47" t="s">
        <v>23</v>
      </c>
      <c r="F108" s="47" t="s">
        <v>124</v>
      </c>
      <c r="G108" s="47" t="s">
        <v>40</v>
      </c>
      <c r="H108" s="47" t="s">
        <v>123</v>
      </c>
      <c r="I108" s="47" t="s">
        <v>123</v>
      </c>
      <c r="J108" s="47" t="s">
        <v>315</v>
      </c>
      <c r="K108" s="47" t="s">
        <v>14</v>
      </c>
      <c r="L108" s="47" t="s">
        <v>33</v>
      </c>
      <c r="M108" s="47" t="s">
        <v>289</v>
      </c>
      <c r="N108" s="47" t="s">
        <v>34</v>
      </c>
      <c r="O108" s="47" t="s">
        <v>172</v>
      </c>
      <c r="P108" s="47" t="s">
        <v>310</v>
      </c>
      <c r="Q108" s="47" t="s">
        <v>14</v>
      </c>
      <c r="R108" s="47">
        <v>1</v>
      </c>
      <c r="S108" s="47">
        <v>0</v>
      </c>
      <c r="T108" s="47" t="s">
        <v>41</v>
      </c>
      <c r="U108" s="7">
        <f t="shared" si="6"/>
        <v>0</v>
      </c>
      <c r="V108" s="7">
        <f t="shared" si="7"/>
        <v>1</v>
      </c>
    </row>
    <row r="109" spans="1:22" ht="15" customHeight="1" x14ac:dyDescent="0.25">
      <c r="A109" s="7">
        <f>SUM($B$1:B109)</f>
        <v>15</v>
      </c>
      <c r="B109" s="7">
        <f>IF(COUNTIF($C$1:C109,C109)&gt;1,0,1)</f>
        <v>0</v>
      </c>
      <c r="C109" s="7" t="str">
        <f t="shared" si="3"/>
        <v>UPST600964</v>
      </c>
      <c r="D109" s="47" t="s">
        <v>240</v>
      </c>
      <c r="E109" s="47" t="s">
        <v>23</v>
      </c>
      <c r="F109" s="47" t="s">
        <v>124</v>
      </c>
      <c r="G109" s="47" t="s">
        <v>40</v>
      </c>
      <c r="H109" s="47" t="s">
        <v>123</v>
      </c>
      <c r="I109" s="47" t="s">
        <v>123</v>
      </c>
      <c r="J109" s="47" t="s">
        <v>316</v>
      </c>
      <c r="K109" s="47" t="s">
        <v>14</v>
      </c>
      <c r="L109" s="47" t="s">
        <v>33</v>
      </c>
      <c r="M109" s="47" t="s">
        <v>289</v>
      </c>
      <c r="N109" s="47" t="s">
        <v>34</v>
      </c>
      <c r="O109" s="47" t="s">
        <v>172</v>
      </c>
      <c r="P109" s="47" t="s">
        <v>317</v>
      </c>
      <c r="Q109" s="47" t="s">
        <v>14</v>
      </c>
      <c r="R109" s="47">
        <v>1</v>
      </c>
      <c r="S109" s="47">
        <v>0</v>
      </c>
      <c r="T109" s="47" t="s">
        <v>41</v>
      </c>
      <c r="U109" s="7">
        <f t="shared" si="6"/>
        <v>0</v>
      </c>
      <c r="V109" s="7">
        <f t="shared" si="7"/>
        <v>1</v>
      </c>
    </row>
    <row r="110" spans="1:22" ht="15" customHeight="1" x14ac:dyDescent="0.25">
      <c r="A110" s="7">
        <f>SUM($B$1:B110)</f>
        <v>15</v>
      </c>
      <c r="B110" s="7">
        <f>IF(COUNTIF($C$1:C110,C110)&gt;1,0,1)</f>
        <v>0</v>
      </c>
      <c r="C110" s="7" t="str">
        <f t="shared" si="3"/>
        <v>UPST600964</v>
      </c>
      <c r="D110" s="47" t="s">
        <v>240</v>
      </c>
      <c r="E110" s="47" t="s">
        <v>23</v>
      </c>
      <c r="F110" s="47" t="s">
        <v>124</v>
      </c>
      <c r="G110" s="47" t="s">
        <v>40</v>
      </c>
      <c r="H110" s="47" t="s">
        <v>123</v>
      </c>
      <c r="I110" s="47" t="s">
        <v>123</v>
      </c>
      <c r="J110" s="47" t="s">
        <v>318</v>
      </c>
      <c r="K110" s="47" t="s">
        <v>14</v>
      </c>
      <c r="L110" s="47" t="s">
        <v>33</v>
      </c>
      <c r="M110" s="47" t="s">
        <v>289</v>
      </c>
      <c r="N110" s="47" t="s">
        <v>34</v>
      </c>
      <c r="O110" s="47" t="s">
        <v>172</v>
      </c>
      <c r="P110" s="47" t="s">
        <v>319</v>
      </c>
      <c r="Q110" s="47" t="s">
        <v>14</v>
      </c>
      <c r="R110" s="47">
        <v>2</v>
      </c>
      <c r="S110" s="47">
        <v>0</v>
      </c>
      <c r="T110" s="47" t="s">
        <v>41</v>
      </c>
      <c r="U110" s="7">
        <f t="shared" si="6"/>
        <v>0</v>
      </c>
      <c r="V110" s="7">
        <f t="shared" si="7"/>
        <v>2</v>
      </c>
    </row>
    <row r="111" spans="1:22" ht="15" customHeight="1" x14ac:dyDescent="0.25">
      <c r="A111" s="7">
        <f>SUM($B$1:B111)</f>
        <v>15</v>
      </c>
      <c r="B111" s="7">
        <f>IF(COUNTIF($C$1:C111,C111)&gt;1,0,1)</f>
        <v>0</v>
      </c>
      <c r="C111" s="7">
        <f t="shared" si="3"/>
        <v>0</v>
      </c>
      <c r="D111" s="47" t="s">
        <v>240</v>
      </c>
      <c r="E111" s="47" t="s">
        <v>23</v>
      </c>
      <c r="F111" s="47" t="s">
        <v>124</v>
      </c>
      <c r="G111" s="47" t="s">
        <v>40</v>
      </c>
      <c r="H111" s="47" t="s">
        <v>123</v>
      </c>
      <c r="I111" s="47" t="s">
        <v>123</v>
      </c>
      <c r="J111" s="47" t="s">
        <v>320</v>
      </c>
      <c r="K111" s="47" t="s">
        <v>14</v>
      </c>
      <c r="L111" s="47" t="s">
        <v>33</v>
      </c>
      <c r="M111" s="47" t="s">
        <v>289</v>
      </c>
      <c r="N111" s="47" t="s">
        <v>34</v>
      </c>
      <c r="O111" s="47" t="s">
        <v>172</v>
      </c>
      <c r="P111" s="47" t="s">
        <v>321</v>
      </c>
      <c r="Q111" s="47" t="s">
        <v>14</v>
      </c>
      <c r="R111" s="47">
        <v>0</v>
      </c>
      <c r="S111" s="47">
        <v>0</v>
      </c>
      <c r="T111" s="47" t="s">
        <v>41</v>
      </c>
      <c r="U111" s="7">
        <f t="shared" si="6"/>
        <v>0</v>
      </c>
      <c r="V111" s="7">
        <f t="shared" si="7"/>
        <v>0</v>
      </c>
    </row>
    <row r="112" spans="1:22" ht="15" customHeight="1" x14ac:dyDescent="0.25">
      <c r="A112" s="7">
        <f>SUM($B$1:B112)</f>
        <v>15</v>
      </c>
      <c r="B112" s="7">
        <f>IF(COUNTIF($C$1:C112,C112)&gt;1,0,1)</f>
        <v>0</v>
      </c>
      <c r="C112" s="7" t="str">
        <f t="shared" si="3"/>
        <v>UPST600964</v>
      </c>
      <c r="D112" s="47" t="s">
        <v>240</v>
      </c>
      <c r="E112" s="47" t="s">
        <v>23</v>
      </c>
      <c r="F112" s="47" t="s">
        <v>124</v>
      </c>
      <c r="G112" s="47" t="s">
        <v>40</v>
      </c>
      <c r="H112" s="47" t="s">
        <v>123</v>
      </c>
      <c r="I112" s="47" t="s">
        <v>123</v>
      </c>
      <c r="J112" s="47" t="s">
        <v>322</v>
      </c>
      <c r="K112" s="47" t="s">
        <v>14</v>
      </c>
      <c r="L112" s="47" t="s">
        <v>33</v>
      </c>
      <c r="M112" s="47" t="s">
        <v>289</v>
      </c>
      <c r="N112" s="47" t="s">
        <v>34</v>
      </c>
      <c r="O112" s="47" t="s">
        <v>172</v>
      </c>
      <c r="P112" s="47" t="s">
        <v>323</v>
      </c>
      <c r="Q112" s="47" t="s">
        <v>14</v>
      </c>
      <c r="R112" s="47">
        <v>1</v>
      </c>
      <c r="S112" s="47">
        <v>0</v>
      </c>
      <c r="T112" s="47" t="s">
        <v>41</v>
      </c>
      <c r="U112" s="7">
        <f t="shared" si="6"/>
        <v>0</v>
      </c>
      <c r="V112" s="7">
        <f t="shared" si="7"/>
        <v>1</v>
      </c>
    </row>
    <row r="113" spans="1:22" ht="15" customHeight="1" x14ac:dyDescent="0.25">
      <c r="A113" s="7">
        <f>SUM($B$1:B113)</f>
        <v>15</v>
      </c>
      <c r="B113" s="7">
        <f>IF(COUNTIF($C$1:C113,C113)&gt;1,0,1)</f>
        <v>0</v>
      </c>
      <c r="C113" s="7" t="str">
        <f t="shared" si="3"/>
        <v>UPST600964</v>
      </c>
      <c r="D113" s="47" t="s">
        <v>240</v>
      </c>
      <c r="E113" s="47" t="s">
        <v>23</v>
      </c>
      <c r="F113" s="47" t="s">
        <v>124</v>
      </c>
      <c r="G113" s="47" t="s">
        <v>40</v>
      </c>
      <c r="H113" s="47" t="s">
        <v>123</v>
      </c>
      <c r="I113" s="47" t="s">
        <v>123</v>
      </c>
      <c r="J113" s="47" t="s">
        <v>324</v>
      </c>
      <c r="K113" s="47" t="s">
        <v>14</v>
      </c>
      <c r="L113" s="47" t="s">
        <v>33</v>
      </c>
      <c r="M113" s="47" t="s">
        <v>289</v>
      </c>
      <c r="N113" s="47" t="s">
        <v>34</v>
      </c>
      <c r="O113" s="47" t="s">
        <v>172</v>
      </c>
      <c r="P113" s="47" t="s">
        <v>325</v>
      </c>
      <c r="Q113" s="47" t="s">
        <v>14</v>
      </c>
      <c r="R113" s="47">
        <v>3</v>
      </c>
      <c r="S113" s="47">
        <v>0</v>
      </c>
      <c r="T113" s="47" t="s">
        <v>41</v>
      </c>
      <c r="U113" s="7">
        <f t="shared" si="6"/>
        <v>0</v>
      </c>
      <c r="V113" s="7">
        <f t="shared" si="7"/>
        <v>3</v>
      </c>
    </row>
    <row r="114" spans="1:22" ht="15" customHeight="1" x14ac:dyDescent="0.25">
      <c r="A114" s="7">
        <f>SUM($B$1:B114)</f>
        <v>15</v>
      </c>
      <c r="B114" s="7">
        <f>IF(COUNTIF($C$1:C114,C114)&gt;1,0,1)</f>
        <v>0</v>
      </c>
      <c r="C114" s="7">
        <f t="shared" si="3"/>
        <v>0</v>
      </c>
      <c r="D114" s="47" t="s">
        <v>240</v>
      </c>
      <c r="E114" s="47" t="s">
        <v>23</v>
      </c>
      <c r="F114" s="47" t="s">
        <v>124</v>
      </c>
      <c r="G114" s="47" t="s">
        <v>40</v>
      </c>
      <c r="H114" s="47" t="s">
        <v>123</v>
      </c>
      <c r="I114" s="47" t="s">
        <v>123</v>
      </c>
      <c r="J114" s="47" t="s">
        <v>326</v>
      </c>
      <c r="K114" s="47" t="s">
        <v>14</v>
      </c>
      <c r="L114" s="47" t="s">
        <v>33</v>
      </c>
      <c r="M114" s="47" t="s">
        <v>289</v>
      </c>
      <c r="N114" s="47" t="s">
        <v>34</v>
      </c>
      <c r="O114" s="47" t="s">
        <v>172</v>
      </c>
      <c r="P114" s="47" t="s">
        <v>327</v>
      </c>
      <c r="Q114" s="47" t="s">
        <v>14</v>
      </c>
      <c r="R114" s="47">
        <v>0</v>
      </c>
      <c r="S114" s="47">
        <v>0</v>
      </c>
      <c r="T114" s="47" t="s">
        <v>41</v>
      </c>
      <c r="U114" s="7">
        <f t="shared" si="6"/>
        <v>0</v>
      </c>
      <c r="V114" s="7">
        <f t="shared" si="7"/>
        <v>0</v>
      </c>
    </row>
    <row r="115" spans="1:22" ht="15" customHeight="1" x14ac:dyDescent="0.25">
      <c r="A115" s="7">
        <f>SUM($B$1:B115)</f>
        <v>15</v>
      </c>
      <c r="B115" s="7">
        <f>IF(COUNTIF($C$1:C115,C115)&gt;1,0,1)</f>
        <v>0</v>
      </c>
      <c r="C115" s="7" t="str">
        <f t="shared" si="3"/>
        <v>UPST600964</v>
      </c>
      <c r="D115" s="47" t="s">
        <v>240</v>
      </c>
      <c r="E115" s="47" t="s">
        <v>23</v>
      </c>
      <c r="F115" s="47" t="s">
        <v>124</v>
      </c>
      <c r="G115" s="47" t="s">
        <v>40</v>
      </c>
      <c r="H115" s="47" t="s">
        <v>123</v>
      </c>
      <c r="I115" s="47" t="s">
        <v>123</v>
      </c>
      <c r="J115" s="47" t="s">
        <v>328</v>
      </c>
      <c r="K115" s="47" t="s">
        <v>14</v>
      </c>
      <c r="L115" s="47" t="s">
        <v>33</v>
      </c>
      <c r="M115" s="47" t="s">
        <v>289</v>
      </c>
      <c r="N115" s="47" t="s">
        <v>34</v>
      </c>
      <c r="O115" s="47" t="s">
        <v>172</v>
      </c>
      <c r="P115" s="47" t="s">
        <v>329</v>
      </c>
      <c r="Q115" s="47" t="s">
        <v>14</v>
      </c>
      <c r="R115" s="47">
        <v>1</v>
      </c>
      <c r="S115" s="47">
        <v>0</v>
      </c>
      <c r="T115" s="47" t="s">
        <v>41</v>
      </c>
      <c r="U115" s="7">
        <f t="shared" si="6"/>
        <v>0</v>
      </c>
      <c r="V115" s="7">
        <f t="shared" si="7"/>
        <v>1</v>
      </c>
    </row>
    <row r="116" spans="1:22" ht="15" customHeight="1" x14ac:dyDescent="0.25">
      <c r="A116" s="7">
        <f>SUM($B$1:B116)</f>
        <v>15</v>
      </c>
      <c r="B116" s="7">
        <f>IF(COUNTIF($C$1:C116,C116)&gt;1,0,1)</f>
        <v>0</v>
      </c>
      <c r="C116" s="7" t="str">
        <f t="shared" si="3"/>
        <v>UPST600964</v>
      </c>
      <c r="D116" s="47" t="s">
        <v>240</v>
      </c>
      <c r="E116" s="47" t="s">
        <v>23</v>
      </c>
      <c r="F116" s="47" t="s">
        <v>124</v>
      </c>
      <c r="G116" s="47" t="s">
        <v>40</v>
      </c>
      <c r="H116" s="47" t="s">
        <v>123</v>
      </c>
      <c r="I116" s="47" t="s">
        <v>123</v>
      </c>
      <c r="J116" s="47" t="s">
        <v>330</v>
      </c>
      <c r="K116" s="47" t="s">
        <v>14</v>
      </c>
      <c r="L116" s="47" t="s">
        <v>33</v>
      </c>
      <c r="M116" s="47" t="s">
        <v>289</v>
      </c>
      <c r="N116" s="47" t="s">
        <v>34</v>
      </c>
      <c r="O116" s="47" t="s">
        <v>172</v>
      </c>
      <c r="P116" s="47" t="s">
        <v>331</v>
      </c>
      <c r="Q116" s="47" t="s">
        <v>14</v>
      </c>
      <c r="R116" s="47">
        <v>1</v>
      </c>
      <c r="S116" s="47">
        <v>0</v>
      </c>
      <c r="T116" s="47" t="s">
        <v>41</v>
      </c>
      <c r="U116" s="7">
        <f t="shared" si="6"/>
        <v>0</v>
      </c>
      <c r="V116" s="7">
        <f t="shared" si="7"/>
        <v>1</v>
      </c>
    </row>
    <row r="117" spans="1:22" ht="15" customHeight="1" x14ac:dyDescent="0.25">
      <c r="A117" s="7">
        <f>SUM($B$1:B117)</f>
        <v>15</v>
      </c>
      <c r="B117" s="7">
        <f>IF(COUNTIF($C$1:C117,C117)&gt;1,0,1)</f>
        <v>0</v>
      </c>
      <c r="C117" s="7" t="str">
        <f t="shared" si="3"/>
        <v>UPST600964</v>
      </c>
      <c r="D117" s="47" t="s">
        <v>240</v>
      </c>
      <c r="E117" s="47" t="s">
        <v>23</v>
      </c>
      <c r="F117" s="47" t="s">
        <v>124</v>
      </c>
      <c r="G117" s="47" t="s">
        <v>40</v>
      </c>
      <c r="H117" s="47" t="s">
        <v>123</v>
      </c>
      <c r="I117" s="47" t="s">
        <v>123</v>
      </c>
      <c r="J117" s="47" t="s">
        <v>332</v>
      </c>
      <c r="K117" s="47" t="s">
        <v>14</v>
      </c>
      <c r="L117" s="47" t="s">
        <v>33</v>
      </c>
      <c r="M117" s="47" t="s">
        <v>289</v>
      </c>
      <c r="N117" s="47" t="s">
        <v>34</v>
      </c>
      <c r="O117" s="47" t="s">
        <v>172</v>
      </c>
      <c r="P117" s="47" t="s">
        <v>333</v>
      </c>
      <c r="Q117" s="47" t="s">
        <v>14</v>
      </c>
      <c r="R117" s="47">
        <v>1</v>
      </c>
      <c r="S117" s="47">
        <v>0</v>
      </c>
      <c r="T117" s="47" t="s">
        <v>41</v>
      </c>
      <c r="U117" s="7">
        <f t="shared" si="6"/>
        <v>0</v>
      </c>
      <c r="V117" s="7">
        <f t="shared" si="7"/>
        <v>1</v>
      </c>
    </row>
    <row r="118" spans="1:22" ht="15" customHeight="1" x14ac:dyDescent="0.25">
      <c r="A118" s="7">
        <f>SUM($B$1:B118)</f>
        <v>15</v>
      </c>
      <c r="B118" s="7">
        <f>IF(COUNTIF($C$1:C118,C118)&gt;1,0,1)</f>
        <v>0</v>
      </c>
      <c r="C118" s="7" t="str">
        <f t="shared" si="3"/>
        <v>UPST600964</v>
      </c>
      <c r="D118" s="47" t="s">
        <v>240</v>
      </c>
      <c r="E118" s="47" t="s">
        <v>23</v>
      </c>
      <c r="F118" s="47" t="s">
        <v>124</v>
      </c>
      <c r="G118" s="47" t="s">
        <v>40</v>
      </c>
      <c r="H118" s="47" t="s">
        <v>123</v>
      </c>
      <c r="I118" s="47" t="s">
        <v>123</v>
      </c>
      <c r="J118" s="47" t="s">
        <v>334</v>
      </c>
      <c r="K118" s="47" t="s">
        <v>14</v>
      </c>
      <c r="L118" s="47" t="s">
        <v>33</v>
      </c>
      <c r="M118" s="47" t="s">
        <v>289</v>
      </c>
      <c r="N118" s="47" t="s">
        <v>34</v>
      </c>
      <c r="O118" s="47" t="s">
        <v>74</v>
      </c>
      <c r="P118" s="47" t="s">
        <v>335</v>
      </c>
      <c r="Q118" s="47" t="s">
        <v>14</v>
      </c>
      <c r="R118" s="47">
        <v>3</v>
      </c>
      <c r="S118" s="47">
        <v>0</v>
      </c>
      <c r="T118" s="47" t="s">
        <v>41</v>
      </c>
      <c r="U118" s="7">
        <f t="shared" si="6"/>
        <v>0</v>
      </c>
      <c r="V118" s="7">
        <f t="shared" si="7"/>
        <v>3</v>
      </c>
    </row>
    <row r="119" spans="1:22" ht="15" customHeight="1" x14ac:dyDescent="0.25">
      <c r="A119" s="7">
        <f>SUM($B$1:B119)</f>
        <v>15</v>
      </c>
      <c r="B119" s="7">
        <f>IF(COUNTIF($C$1:C119,C119)&gt;1,0,1)</f>
        <v>0</v>
      </c>
      <c r="C119" s="7" t="str">
        <f t="shared" si="3"/>
        <v>UPST600964</v>
      </c>
      <c r="D119" s="47" t="s">
        <v>240</v>
      </c>
      <c r="E119" s="47" t="s">
        <v>23</v>
      </c>
      <c r="F119" s="47" t="s">
        <v>124</v>
      </c>
      <c r="G119" s="47" t="s">
        <v>40</v>
      </c>
      <c r="H119" s="47" t="s">
        <v>123</v>
      </c>
      <c r="I119" s="47" t="s">
        <v>123</v>
      </c>
      <c r="J119" s="47" t="s">
        <v>336</v>
      </c>
      <c r="K119" s="47" t="s">
        <v>14</v>
      </c>
      <c r="L119" s="47" t="s">
        <v>33</v>
      </c>
      <c r="M119" s="47" t="s">
        <v>289</v>
      </c>
      <c r="N119" s="47" t="s">
        <v>34</v>
      </c>
      <c r="O119" s="47" t="s">
        <v>172</v>
      </c>
      <c r="P119" s="47" t="s">
        <v>337</v>
      </c>
      <c r="Q119" s="47" t="s">
        <v>14</v>
      </c>
      <c r="R119" s="47">
        <v>14</v>
      </c>
      <c r="S119" s="47">
        <v>0</v>
      </c>
      <c r="T119" s="47" t="s">
        <v>41</v>
      </c>
      <c r="U119" s="7">
        <f t="shared" si="6"/>
        <v>0</v>
      </c>
      <c r="V119" s="7">
        <f t="shared" si="7"/>
        <v>14</v>
      </c>
    </row>
    <row r="120" spans="1:22" ht="15" customHeight="1" x14ac:dyDescent="0.25">
      <c r="A120" s="7">
        <f>SUM($B$1:B120)</f>
        <v>15</v>
      </c>
      <c r="B120" s="7">
        <f>IF(COUNTIF($C$1:C120,C120)&gt;1,0,1)</f>
        <v>0</v>
      </c>
      <c r="C120" s="7" t="str">
        <f t="shared" si="3"/>
        <v>UPST600964</v>
      </c>
      <c r="D120" s="47" t="s">
        <v>240</v>
      </c>
      <c r="E120" s="47" t="s">
        <v>23</v>
      </c>
      <c r="F120" s="47" t="s">
        <v>124</v>
      </c>
      <c r="G120" s="47" t="s">
        <v>40</v>
      </c>
      <c r="H120" s="47" t="s">
        <v>338</v>
      </c>
      <c r="I120" s="47" t="s">
        <v>339</v>
      </c>
      <c r="J120" s="47" t="s">
        <v>340</v>
      </c>
      <c r="K120" s="47" t="s">
        <v>14</v>
      </c>
      <c r="L120" s="47" t="s">
        <v>33</v>
      </c>
      <c r="M120" s="47" t="s">
        <v>289</v>
      </c>
      <c r="N120" s="47" t="s">
        <v>34</v>
      </c>
      <c r="O120" s="47" t="s">
        <v>172</v>
      </c>
      <c r="P120" s="47" t="s">
        <v>341</v>
      </c>
      <c r="Q120" s="47" t="s">
        <v>14</v>
      </c>
      <c r="R120" s="47">
        <v>5396</v>
      </c>
      <c r="S120" s="47">
        <v>264</v>
      </c>
      <c r="T120" s="47" t="s">
        <v>41</v>
      </c>
      <c r="U120" s="7">
        <f t="shared" si="6"/>
        <v>1848</v>
      </c>
      <c r="V120" s="7">
        <f t="shared" si="7"/>
        <v>3812</v>
      </c>
    </row>
    <row r="121" spans="1:22" ht="15" customHeight="1" x14ac:dyDescent="0.25">
      <c r="A121" s="7">
        <f>SUM($B$1:B121)</f>
        <v>15</v>
      </c>
      <c r="B121" s="7">
        <f>IF(COUNTIF($C$1:C121,C121)&gt;1,0,1)</f>
        <v>0</v>
      </c>
      <c r="C121" s="7" t="str">
        <f t="shared" si="3"/>
        <v>UPST600964</v>
      </c>
      <c r="D121" s="47" t="s">
        <v>240</v>
      </c>
      <c r="E121" s="47" t="s">
        <v>23</v>
      </c>
      <c r="F121" s="47" t="s">
        <v>124</v>
      </c>
      <c r="G121" s="47" t="s">
        <v>40</v>
      </c>
      <c r="H121" s="47" t="s">
        <v>118</v>
      </c>
      <c r="I121" s="47" t="s">
        <v>119</v>
      </c>
      <c r="J121" s="47" t="s">
        <v>340</v>
      </c>
      <c r="K121" s="47" t="s">
        <v>14</v>
      </c>
      <c r="L121" s="47" t="s">
        <v>33</v>
      </c>
      <c r="M121" s="47" t="s">
        <v>289</v>
      </c>
      <c r="N121" s="47" t="s">
        <v>34</v>
      </c>
      <c r="O121" s="47" t="s">
        <v>172</v>
      </c>
      <c r="P121" s="47" t="s">
        <v>341</v>
      </c>
      <c r="Q121" s="47" t="s">
        <v>14</v>
      </c>
      <c r="R121" s="47">
        <v>3836</v>
      </c>
      <c r="S121" s="47">
        <v>132</v>
      </c>
      <c r="T121" s="47" t="s">
        <v>41</v>
      </c>
      <c r="U121" s="7">
        <f t="shared" si="6"/>
        <v>924</v>
      </c>
      <c r="V121" s="7">
        <f t="shared" si="7"/>
        <v>3044</v>
      </c>
    </row>
    <row r="122" spans="1:22" ht="15" customHeight="1" x14ac:dyDescent="0.25">
      <c r="A122" s="7">
        <f>SUM($B$1:B122)</f>
        <v>15</v>
      </c>
      <c r="B122" s="7">
        <f>IF(COUNTIF($C$1:C122,C122)&gt;1,0,1)</f>
        <v>0</v>
      </c>
      <c r="C122" s="7" t="str">
        <f t="shared" si="3"/>
        <v>UPST600964</v>
      </c>
      <c r="D122" s="47" t="s">
        <v>240</v>
      </c>
      <c r="E122" s="47" t="s">
        <v>23</v>
      </c>
      <c r="F122" s="47" t="s">
        <v>124</v>
      </c>
      <c r="G122" s="47" t="s">
        <v>40</v>
      </c>
      <c r="H122" s="47" t="s">
        <v>123</v>
      </c>
      <c r="I122" s="47" t="s">
        <v>123</v>
      </c>
      <c r="J122" s="47" t="s">
        <v>340</v>
      </c>
      <c r="K122" s="47" t="s">
        <v>14</v>
      </c>
      <c r="L122" s="47" t="s">
        <v>33</v>
      </c>
      <c r="M122" s="47" t="s">
        <v>289</v>
      </c>
      <c r="N122" s="47" t="s">
        <v>34</v>
      </c>
      <c r="O122" s="47" t="s">
        <v>172</v>
      </c>
      <c r="P122" s="47" t="s">
        <v>341</v>
      </c>
      <c r="Q122" s="47" t="s">
        <v>14</v>
      </c>
      <c r="R122" s="47">
        <v>3836</v>
      </c>
      <c r="S122" s="47">
        <v>132</v>
      </c>
      <c r="T122" s="47" t="s">
        <v>41</v>
      </c>
      <c r="U122" s="7">
        <f t="shared" si="6"/>
        <v>924</v>
      </c>
      <c r="V122" s="7">
        <f t="shared" si="7"/>
        <v>3044</v>
      </c>
    </row>
    <row r="123" spans="1:22" ht="15" customHeight="1" x14ac:dyDescent="0.25">
      <c r="A123" s="7">
        <f>SUM($B$1:B123)</f>
        <v>16</v>
      </c>
      <c r="B123" s="7">
        <f>IF(COUNTIF($C$1:C123,C123)&gt;1,0,1)</f>
        <v>1</v>
      </c>
      <c r="C123" s="7" t="str">
        <f t="shared" si="3"/>
        <v>UPST602146</v>
      </c>
      <c r="D123" s="47" t="s">
        <v>240</v>
      </c>
      <c r="E123" s="47" t="s">
        <v>23</v>
      </c>
      <c r="F123" s="47" t="s">
        <v>124</v>
      </c>
      <c r="G123" s="47" t="s">
        <v>40</v>
      </c>
      <c r="H123" s="47" t="s">
        <v>123</v>
      </c>
      <c r="I123" s="47" t="s">
        <v>123</v>
      </c>
      <c r="J123" s="47" t="s">
        <v>288</v>
      </c>
      <c r="K123" s="47" t="s">
        <v>14</v>
      </c>
      <c r="L123" s="47" t="s">
        <v>33</v>
      </c>
      <c r="M123" s="47" t="s">
        <v>342</v>
      </c>
      <c r="N123" s="47" t="s">
        <v>34</v>
      </c>
      <c r="O123" s="47" t="s">
        <v>172</v>
      </c>
      <c r="P123" s="47" t="s">
        <v>343</v>
      </c>
      <c r="Q123" s="47" t="s">
        <v>14</v>
      </c>
      <c r="R123" s="47">
        <v>1</v>
      </c>
      <c r="S123" s="47">
        <v>0</v>
      </c>
      <c r="T123" s="47" t="s">
        <v>41</v>
      </c>
      <c r="U123" s="7">
        <f t="shared" si="6"/>
        <v>0</v>
      </c>
      <c r="V123" s="7">
        <f t="shared" si="7"/>
        <v>1</v>
      </c>
    </row>
    <row r="124" spans="1:22" ht="15" customHeight="1" x14ac:dyDescent="0.25">
      <c r="A124" s="7">
        <f>SUM($B$1:B124)</f>
        <v>16</v>
      </c>
      <c r="B124" s="7">
        <f>IF(COUNTIF($C$1:C124,C124)&gt;1,0,1)</f>
        <v>0</v>
      </c>
      <c r="C124" s="7" t="str">
        <f t="shared" si="3"/>
        <v>UPST602146</v>
      </c>
      <c r="D124" s="47" t="s">
        <v>240</v>
      </c>
      <c r="E124" s="47" t="s">
        <v>23</v>
      </c>
      <c r="F124" s="47" t="s">
        <v>124</v>
      </c>
      <c r="G124" s="47" t="s">
        <v>40</v>
      </c>
      <c r="H124" s="47" t="s">
        <v>123</v>
      </c>
      <c r="I124" s="47" t="s">
        <v>123</v>
      </c>
      <c r="J124" s="47" t="s">
        <v>344</v>
      </c>
      <c r="K124" s="47" t="s">
        <v>14</v>
      </c>
      <c r="L124" s="47" t="s">
        <v>33</v>
      </c>
      <c r="M124" s="47" t="s">
        <v>342</v>
      </c>
      <c r="N124" s="47" t="s">
        <v>34</v>
      </c>
      <c r="O124" s="47" t="s">
        <v>172</v>
      </c>
      <c r="P124" s="47" t="s">
        <v>345</v>
      </c>
      <c r="Q124" s="47" t="s">
        <v>14</v>
      </c>
      <c r="R124" s="47">
        <v>1</v>
      </c>
      <c r="S124" s="47">
        <v>0</v>
      </c>
      <c r="T124" s="47" t="s">
        <v>41</v>
      </c>
      <c r="U124" s="7">
        <f t="shared" si="6"/>
        <v>0</v>
      </c>
      <c r="V124" s="7">
        <f t="shared" si="7"/>
        <v>1</v>
      </c>
    </row>
    <row r="125" spans="1:22" ht="15" customHeight="1" x14ac:dyDescent="0.25">
      <c r="A125" s="7">
        <f>SUM($B$1:B125)</f>
        <v>16</v>
      </c>
      <c r="B125" s="7">
        <f>IF(COUNTIF($C$1:C125,C125)&gt;1,0,1)</f>
        <v>0</v>
      </c>
      <c r="C125" s="7" t="str">
        <f t="shared" si="3"/>
        <v>UPST602146</v>
      </c>
      <c r="D125" s="47" t="s">
        <v>240</v>
      </c>
      <c r="E125" s="47" t="s">
        <v>23</v>
      </c>
      <c r="F125" s="47" t="s">
        <v>124</v>
      </c>
      <c r="G125" s="47" t="s">
        <v>40</v>
      </c>
      <c r="H125" s="47" t="s">
        <v>123</v>
      </c>
      <c r="I125" s="47" t="s">
        <v>123</v>
      </c>
      <c r="J125" s="47" t="s">
        <v>346</v>
      </c>
      <c r="K125" s="47" t="s">
        <v>14</v>
      </c>
      <c r="L125" s="47" t="s">
        <v>33</v>
      </c>
      <c r="M125" s="47" t="s">
        <v>342</v>
      </c>
      <c r="N125" s="47" t="s">
        <v>34</v>
      </c>
      <c r="O125" s="47" t="s">
        <v>172</v>
      </c>
      <c r="P125" s="47" t="s">
        <v>347</v>
      </c>
      <c r="Q125" s="47" t="s">
        <v>14</v>
      </c>
      <c r="R125" s="47">
        <v>1</v>
      </c>
      <c r="S125" s="47">
        <v>0</v>
      </c>
      <c r="T125" s="47" t="s">
        <v>41</v>
      </c>
      <c r="U125" s="7">
        <f t="shared" si="6"/>
        <v>0</v>
      </c>
      <c r="V125" s="7">
        <f t="shared" si="7"/>
        <v>1</v>
      </c>
    </row>
    <row r="126" spans="1:22" ht="15" customHeight="1" x14ac:dyDescent="0.25">
      <c r="A126" s="7">
        <f>SUM($B$1:B126)</f>
        <v>16</v>
      </c>
      <c r="B126" s="7">
        <f>IF(COUNTIF($C$1:C126,C126)&gt;1,0,1)</f>
        <v>0</v>
      </c>
      <c r="C126" s="7" t="str">
        <f t="shared" si="3"/>
        <v>UPST602146</v>
      </c>
      <c r="D126" s="47" t="s">
        <v>240</v>
      </c>
      <c r="E126" s="47" t="s">
        <v>23</v>
      </c>
      <c r="F126" s="47" t="s">
        <v>124</v>
      </c>
      <c r="G126" s="47" t="s">
        <v>40</v>
      </c>
      <c r="H126" s="47" t="s">
        <v>123</v>
      </c>
      <c r="I126" s="47" t="s">
        <v>123</v>
      </c>
      <c r="J126" s="47" t="s">
        <v>348</v>
      </c>
      <c r="K126" s="47" t="s">
        <v>14</v>
      </c>
      <c r="L126" s="47" t="s">
        <v>33</v>
      </c>
      <c r="M126" s="47" t="s">
        <v>342</v>
      </c>
      <c r="N126" s="47" t="s">
        <v>34</v>
      </c>
      <c r="O126" s="47" t="s">
        <v>172</v>
      </c>
      <c r="P126" s="47" t="s">
        <v>349</v>
      </c>
      <c r="Q126" s="47" t="s">
        <v>14</v>
      </c>
      <c r="R126" s="47">
        <v>2</v>
      </c>
      <c r="S126" s="47">
        <v>0</v>
      </c>
      <c r="T126" s="47" t="s">
        <v>41</v>
      </c>
      <c r="U126" s="7">
        <f t="shared" si="6"/>
        <v>0</v>
      </c>
      <c r="V126" s="7">
        <f t="shared" si="7"/>
        <v>2</v>
      </c>
    </row>
    <row r="127" spans="1:22" ht="15" customHeight="1" x14ac:dyDescent="0.25">
      <c r="A127" s="7">
        <f>SUM($B$1:B127)</f>
        <v>16</v>
      </c>
      <c r="B127" s="7">
        <f>IF(COUNTIF($C$1:C127,C127)&gt;1,0,1)</f>
        <v>0</v>
      </c>
      <c r="C127" s="7" t="str">
        <f t="shared" si="3"/>
        <v>UPST602146</v>
      </c>
      <c r="D127" s="47" t="s">
        <v>240</v>
      </c>
      <c r="E127" s="47" t="s">
        <v>23</v>
      </c>
      <c r="F127" s="47" t="s">
        <v>124</v>
      </c>
      <c r="G127" s="47" t="s">
        <v>40</v>
      </c>
      <c r="H127" s="47" t="s">
        <v>123</v>
      </c>
      <c r="I127" s="47" t="s">
        <v>123</v>
      </c>
      <c r="J127" s="47" t="s">
        <v>299</v>
      </c>
      <c r="K127" s="47" t="s">
        <v>14</v>
      </c>
      <c r="L127" s="47" t="s">
        <v>33</v>
      </c>
      <c r="M127" s="47" t="s">
        <v>342</v>
      </c>
      <c r="N127" s="47" t="s">
        <v>34</v>
      </c>
      <c r="O127" s="47" t="s">
        <v>172</v>
      </c>
      <c r="P127" s="47" t="s">
        <v>350</v>
      </c>
      <c r="Q127" s="47" t="s">
        <v>14</v>
      </c>
      <c r="R127" s="47">
        <v>1</v>
      </c>
      <c r="S127" s="47">
        <v>0</v>
      </c>
      <c r="T127" s="47" t="s">
        <v>41</v>
      </c>
      <c r="U127" s="7">
        <f t="shared" si="6"/>
        <v>0</v>
      </c>
      <c r="V127" s="7">
        <f t="shared" si="7"/>
        <v>1</v>
      </c>
    </row>
    <row r="128" spans="1:22" ht="15" customHeight="1" x14ac:dyDescent="0.25">
      <c r="A128" s="7">
        <f>SUM($B$1:B128)</f>
        <v>16</v>
      </c>
      <c r="B128" s="7">
        <f>IF(COUNTIF($C$1:C128,C128)&gt;1,0,1)</f>
        <v>0</v>
      </c>
      <c r="C128" s="7" t="str">
        <f t="shared" si="3"/>
        <v>UPST602146</v>
      </c>
      <c r="D128" s="47" t="s">
        <v>240</v>
      </c>
      <c r="E128" s="47" t="s">
        <v>23</v>
      </c>
      <c r="F128" s="47" t="s">
        <v>124</v>
      </c>
      <c r="G128" s="47" t="s">
        <v>40</v>
      </c>
      <c r="H128" s="47" t="s">
        <v>123</v>
      </c>
      <c r="I128" s="47" t="s">
        <v>123</v>
      </c>
      <c r="J128" s="47" t="s">
        <v>303</v>
      </c>
      <c r="K128" s="47" t="s">
        <v>14</v>
      </c>
      <c r="L128" s="47" t="s">
        <v>33</v>
      </c>
      <c r="M128" s="47" t="s">
        <v>342</v>
      </c>
      <c r="N128" s="47" t="s">
        <v>34</v>
      </c>
      <c r="O128" s="47" t="s">
        <v>172</v>
      </c>
      <c r="P128" s="47" t="s">
        <v>351</v>
      </c>
      <c r="Q128" s="47" t="s">
        <v>14</v>
      </c>
      <c r="R128" s="47">
        <v>2</v>
      </c>
      <c r="S128" s="47">
        <v>0</v>
      </c>
      <c r="T128" s="47" t="s">
        <v>41</v>
      </c>
      <c r="U128" s="7">
        <f t="shared" si="6"/>
        <v>0</v>
      </c>
      <c r="V128" s="7">
        <f t="shared" si="7"/>
        <v>2</v>
      </c>
    </row>
    <row r="129" spans="1:22" ht="15" customHeight="1" x14ac:dyDescent="0.25">
      <c r="A129" s="7">
        <f>SUM($B$1:B129)</f>
        <v>16</v>
      </c>
      <c r="B129" s="7">
        <f>IF(COUNTIF($C$1:C129,C129)&gt;1,0,1)</f>
        <v>0</v>
      </c>
      <c r="C129" s="7" t="str">
        <f t="shared" si="3"/>
        <v>UPST602146</v>
      </c>
      <c r="D129" s="47" t="s">
        <v>240</v>
      </c>
      <c r="E129" s="47" t="s">
        <v>23</v>
      </c>
      <c r="F129" s="47" t="s">
        <v>124</v>
      </c>
      <c r="G129" s="47" t="s">
        <v>40</v>
      </c>
      <c r="H129" s="47" t="s">
        <v>123</v>
      </c>
      <c r="I129" s="47" t="s">
        <v>123</v>
      </c>
      <c r="J129" s="47" t="s">
        <v>309</v>
      </c>
      <c r="K129" s="47" t="s">
        <v>14</v>
      </c>
      <c r="L129" s="47" t="s">
        <v>33</v>
      </c>
      <c r="M129" s="47" t="s">
        <v>342</v>
      </c>
      <c r="N129" s="47" t="s">
        <v>34</v>
      </c>
      <c r="O129" s="47" t="s">
        <v>172</v>
      </c>
      <c r="P129" s="47" t="s">
        <v>352</v>
      </c>
      <c r="Q129" s="47" t="s">
        <v>14</v>
      </c>
      <c r="R129" s="47">
        <v>1</v>
      </c>
      <c r="S129" s="47">
        <v>0</v>
      </c>
      <c r="T129" s="47" t="s">
        <v>41</v>
      </c>
      <c r="U129" s="7">
        <f t="shared" si="6"/>
        <v>0</v>
      </c>
      <c r="V129" s="7">
        <f t="shared" si="7"/>
        <v>1</v>
      </c>
    </row>
    <row r="130" spans="1:22" ht="15" customHeight="1" x14ac:dyDescent="0.25">
      <c r="A130" s="7">
        <f>SUM($B$1:B130)</f>
        <v>16</v>
      </c>
      <c r="B130" s="7">
        <f>IF(COUNTIF($C$1:C130,C130)&gt;1,0,1)</f>
        <v>0</v>
      </c>
      <c r="C130" s="7" t="str">
        <f t="shared" si="3"/>
        <v>UPST602146</v>
      </c>
      <c r="D130" s="47" t="s">
        <v>240</v>
      </c>
      <c r="E130" s="47" t="s">
        <v>23</v>
      </c>
      <c r="F130" s="47" t="s">
        <v>124</v>
      </c>
      <c r="G130" s="47" t="s">
        <v>40</v>
      </c>
      <c r="H130" s="47" t="s">
        <v>123</v>
      </c>
      <c r="I130" s="47" t="s">
        <v>123</v>
      </c>
      <c r="J130" s="47" t="s">
        <v>353</v>
      </c>
      <c r="K130" s="47" t="s">
        <v>14</v>
      </c>
      <c r="L130" s="47" t="s">
        <v>33</v>
      </c>
      <c r="M130" s="47" t="s">
        <v>342</v>
      </c>
      <c r="N130" s="47" t="s">
        <v>34</v>
      </c>
      <c r="O130" s="47" t="s">
        <v>172</v>
      </c>
      <c r="P130" s="47" t="s">
        <v>354</v>
      </c>
      <c r="Q130" s="47" t="s">
        <v>14</v>
      </c>
      <c r="R130" s="47">
        <v>2</v>
      </c>
      <c r="S130" s="47">
        <v>0</v>
      </c>
      <c r="T130" s="47" t="s">
        <v>41</v>
      </c>
      <c r="U130" s="7">
        <f t="shared" si="6"/>
        <v>0</v>
      </c>
      <c r="V130" s="7">
        <f t="shared" si="7"/>
        <v>2</v>
      </c>
    </row>
    <row r="131" spans="1:22" ht="15" customHeight="1" x14ac:dyDescent="0.25">
      <c r="A131" s="7">
        <f>SUM($B$1:B131)</f>
        <v>16</v>
      </c>
      <c r="B131" s="7">
        <f>IF(COUNTIF($C$1:C131,C131)&gt;1,0,1)</f>
        <v>0</v>
      </c>
      <c r="C131" s="7" t="str">
        <f t="shared" ref="C131:C194" si="8">IF(R131=0,0,M131)</f>
        <v>UPST602146</v>
      </c>
      <c r="D131" s="47" t="s">
        <v>240</v>
      </c>
      <c r="E131" s="47" t="s">
        <v>23</v>
      </c>
      <c r="F131" s="47" t="s">
        <v>124</v>
      </c>
      <c r="G131" s="47" t="s">
        <v>40</v>
      </c>
      <c r="H131" s="47" t="s">
        <v>123</v>
      </c>
      <c r="I131" s="47" t="s">
        <v>123</v>
      </c>
      <c r="J131" s="47" t="s">
        <v>355</v>
      </c>
      <c r="K131" s="47" t="s">
        <v>14</v>
      </c>
      <c r="L131" s="47" t="s">
        <v>33</v>
      </c>
      <c r="M131" s="47" t="s">
        <v>342</v>
      </c>
      <c r="N131" s="47" t="s">
        <v>34</v>
      </c>
      <c r="O131" s="47" t="s">
        <v>172</v>
      </c>
      <c r="P131" s="47" t="s">
        <v>327</v>
      </c>
      <c r="Q131" s="47" t="s">
        <v>14</v>
      </c>
      <c r="R131" s="47">
        <v>1</v>
      </c>
      <c r="S131" s="47">
        <v>0</v>
      </c>
      <c r="T131" s="47" t="s">
        <v>41</v>
      </c>
      <c r="U131" s="7">
        <f t="shared" si="6"/>
        <v>0</v>
      </c>
      <c r="V131" s="7">
        <f t="shared" si="7"/>
        <v>1</v>
      </c>
    </row>
    <row r="132" spans="1:22" ht="15" customHeight="1" x14ac:dyDescent="0.25">
      <c r="A132" s="7">
        <f>SUM($B$1:B132)</f>
        <v>16</v>
      </c>
      <c r="B132" s="7">
        <f>IF(COUNTIF($C$1:C132,C132)&gt;1,0,1)</f>
        <v>0</v>
      </c>
      <c r="C132" s="7" t="str">
        <f t="shared" si="8"/>
        <v>UPST602146</v>
      </c>
      <c r="D132" s="47" t="s">
        <v>240</v>
      </c>
      <c r="E132" s="47" t="s">
        <v>23</v>
      </c>
      <c r="F132" s="47" t="s">
        <v>124</v>
      </c>
      <c r="G132" s="47" t="s">
        <v>40</v>
      </c>
      <c r="H132" s="47" t="s">
        <v>123</v>
      </c>
      <c r="I132" s="47" t="s">
        <v>123</v>
      </c>
      <c r="J132" s="47" t="s">
        <v>315</v>
      </c>
      <c r="K132" s="47" t="s">
        <v>14</v>
      </c>
      <c r="L132" s="47" t="s">
        <v>33</v>
      </c>
      <c r="M132" s="47" t="s">
        <v>342</v>
      </c>
      <c r="N132" s="47" t="s">
        <v>34</v>
      </c>
      <c r="O132" s="47" t="s">
        <v>172</v>
      </c>
      <c r="P132" s="47" t="s">
        <v>356</v>
      </c>
      <c r="Q132" s="47" t="s">
        <v>14</v>
      </c>
      <c r="R132" s="47">
        <v>1</v>
      </c>
      <c r="S132" s="47">
        <v>0</v>
      </c>
      <c r="T132" s="47" t="s">
        <v>41</v>
      </c>
      <c r="U132" s="7">
        <f t="shared" si="6"/>
        <v>0</v>
      </c>
      <c r="V132" s="7">
        <f t="shared" si="7"/>
        <v>1</v>
      </c>
    </row>
    <row r="133" spans="1:22" ht="15" customHeight="1" x14ac:dyDescent="0.25">
      <c r="A133" s="7">
        <f>SUM($B$1:B133)</f>
        <v>16</v>
      </c>
      <c r="B133" s="7">
        <f>IF(COUNTIF($C$1:C133,C133)&gt;1,0,1)</f>
        <v>0</v>
      </c>
      <c r="C133" s="7" t="str">
        <f t="shared" si="8"/>
        <v>UPST602146</v>
      </c>
      <c r="D133" s="47" t="s">
        <v>240</v>
      </c>
      <c r="E133" s="47" t="s">
        <v>23</v>
      </c>
      <c r="F133" s="47" t="s">
        <v>124</v>
      </c>
      <c r="G133" s="47" t="s">
        <v>40</v>
      </c>
      <c r="H133" s="47" t="s">
        <v>123</v>
      </c>
      <c r="I133" s="47" t="s">
        <v>123</v>
      </c>
      <c r="J133" s="47" t="s">
        <v>357</v>
      </c>
      <c r="K133" s="47" t="s">
        <v>14</v>
      </c>
      <c r="L133" s="47" t="s">
        <v>33</v>
      </c>
      <c r="M133" s="47" t="s">
        <v>342</v>
      </c>
      <c r="N133" s="47" t="s">
        <v>34</v>
      </c>
      <c r="O133" s="47" t="s">
        <v>172</v>
      </c>
      <c r="P133" s="47" t="s">
        <v>358</v>
      </c>
      <c r="Q133" s="47" t="s">
        <v>14</v>
      </c>
      <c r="R133" s="47">
        <v>1</v>
      </c>
      <c r="S133" s="47">
        <v>0</v>
      </c>
      <c r="T133" s="47" t="s">
        <v>41</v>
      </c>
      <c r="U133" s="7">
        <f t="shared" si="6"/>
        <v>0</v>
      </c>
      <c r="V133" s="7">
        <f t="shared" si="7"/>
        <v>1</v>
      </c>
    </row>
    <row r="134" spans="1:22" ht="15" customHeight="1" x14ac:dyDescent="0.25">
      <c r="A134" s="7">
        <f>SUM($B$1:B134)</f>
        <v>16</v>
      </c>
      <c r="B134" s="7">
        <f>IF(COUNTIF($C$1:C134,C134)&gt;1,0,1)</f>
        <v>0</v>
      </c>
      <c r="C134" s="7" t="str">
        <f t="shared" si="8"/>
        <v>UPST602146</v>
      </c>
      <c r="D134" s="47" t="s">
        <v>240</v>
      </c>
      <c r="E134" s="47" t="s">
        <v>23</v>
      </c>
      <c r="F134" s="47" t="s">
        <v>124</v>
      </c>
      <c r="G134" s="47" t="s">
        <v>40</v>
      </c>
      <c r="H134" s="47" t="s">
        <v>123</v>
      </c>
      <c r="I134" s="47" t="s">
        <v>123</v>
      </c>
      <c r="J134" s="47" t="s">
        <v>326</v>
      </c>
      <c r="K134" s="47" t="s">
        <v>14</v>
      </c>
      <c r="L134" s="47" t="s">
        <v>33</v>
      </c>
      <c r="M134" s="47" t="s">
        <v>342</v>
      </c>
      <c r="N134" s="47" t="s">
        <v>34</v>
      </c>
      <c r="O134" s="47" t="s">
        <v>172</v>
      </c>
      <c r="P134" s="47" t="s">
        <v>359</v>
      </c>
      <c r="Q134" s="47" t="s">
        <v>14</v>
      </c>
      <c r="R134" s="47">
        <v>1</v>
      </c>
      <c r="S134" s="47">
        <v>0</v>
      </c>
      <c r="T134" s="47" t="s">
        <v>41</v>
      </c>
      <c r="U134" s="7">
        <f t="shared" si="6"/>
        <v>0</v>
      </c>
      <c r="V134" s="7">
        <f t="shared" si="7"/>
        <v>1</v>
      </c>
    </row>
    <row r="135" spans="1:22" ht="15" customHeight="1" x14ac:dyDescent="0.25">
      <c r="A135" s="7">
        <f>SUM($B$1:B135)</f>
        <v>16</v>
      </c>
      <c r="B135" s="7">
        <f>IF(COUNTIF($C$1:C135,C135)&gt;1,0,1)</f>
        <v>0</v>
      </c>
      <c r="C135" s="7" t="str">
        <f t="shared" si="8"/>
        <v>UPST602146</v>
      </c>
      <c r="D135" s="47" t="s">
        <v>240</v>
      </c>
      <c r="E135" s="47" t="s">
        <v>23</v>
      </c>
      <c r="F135" s="47" t="s">
        <v>124</v>
      </c>
      <c r="G135" s="47" t="s">
        <v>40</v>
      </c>
      <c r="H135" s="47" t="s">
        <v>123</v>
      </c>
      <c r="I135" s="47" t="s">
        <v>123</v>
      </c>
      <c r="J135" s="47" t="s">
        <v>360</v>
      </c>
      <c r="K135" s="47" t="s">
        <v>14</v>
      </c>
      <c r="L135" s="47" t="s">
        <v>33</v>
      </c>
      <c r="M135" s="47" t="s">
        <v>342</v>
      </c>
      <c r="N135" s="47" t="s">
        <v>34</v>
      </c>
      <c r="O135" s="47" t="s">
        <v>172</v>
      </c>
      <c r="P135" s="47" t="s">
        <v>361</v>
      </c>
      <c r="Q135" s="47" t="s">
        <v>14</v>
      </c>
      <c r="R135" s="47">
        <v>2</v>
      </c>
      <c r="S135" s="47">
        <v>0</v>
      </c>
      <c r="T135" s="47" t="s">
        <v>41</v>
      </c>
      <c r="U135" s="7">
        <f t="shared" si="6"/>
        <v>0</v>
      </c>
      <c r="V135" s="7">
        <f t="shared" si="7"/>
        <v>2</v>
      </c>
    </row>
    <row r="136" spans="1:22" ht="15" customHeight="1" x14ac:dyDescent="0.25">
      <c r="A136" s="7">
        <f>SUM($B$1:B136)</f>
        <v>16</v>
      </c>
      <c r="B136" s="7">
        <f>IF(COUNTIF($C$1:C136,C136)&gt;1,0,1)</f>
        <v>0</v>
      </c>
      <c r="C136" s="7">
        <f t="shared" si="8"/>
        <v>0</v>
      </c>
      <c r="D136" s="47" t="s">
        <v>240</v>
      </c>
      <c r="E136" s="47" t="s">
        <v>23</v>
      </c>
      <c r="F136" s="47" t="s">
        <v>124</v>
      </c>
      <c r="G136" s="47" t="s">
        <v>40</v>
      </c>
      <c r="H136" s="47" t="s">
        <v>123</v>
      </c>
      <c r="I136" s="47" t="s">
        <v>123</v>
      </c>
      <c r="J136" s="47" t="s">
        <v>362</v>
      </c>
      <c r="K136" s="47" t="s">
        <v>14</v>
      </c>
      <c r="L136" s="47" t="s">
        <v>33</v>
      </c>
      <c r="M136" s="47" t="s">
        <v>342</v>
      </c>
      <c r="N136" s="47" t="s">
        <v>34</v>
      </c>
      <c r="O136" s="47" t="s">
        <v>172</v>
      </c>
      <c r="P136" s="47" t="s">
        <v>363</v>
      </c>
      <c r="Q136" s="47" t="s">
        <v>14</v>
      </c>
      <c r="R136" s="47">
        <v>0</v>
      </c>
      <c r="S136" s="47">
        <v>0</v>
      </c>
      <c r="T136" s="47" t="s">
        <v>41</v>
      </c>
      <c r="U136" s="7">
        <f t="shared" si="6"/>
        <v>0</v>
      </c>
      <c r="V136" s="7">
        <f t="shared" si="7"/>
        <v>0</v>
      </c>
    </row>
    <row r="137" spans="1:22" ht="15" customHeight="1" x14ac:dyDescent="0.25">
      <c r="A137" s="7">
        <f>SUM($B$1:B137)</f>
        <v>16</v>
      </c>
      <c r="B137" s="7">
        <f>IF(COUNTIF($C$1:C137,C137)&gt;1,0,1)</f>
        <v>0</v>
      </c>
      <c r="C137" s="7" t="str">
        <f t="shared" si="8"/>
        <v>UPST602146</v>
      </c>
      <c r="D137" s="47" t="s">
        <v>240</v>
      </c>
      <c r="E137" s="47" t="s">
        <v>23</v>
      </c>
      <c r="F137" s="47" t="s">
        <v>124</v>
      </c>
      <c r="G137" s="47" t="s">
        <v>40</v>
      </c>
      <c r="H137" s="47" t="s">
        <v>123</v>
      </c>
      <c r="I137" s="47" t="s">
        <v>123</v>
      </c>
      <c r="J137" s="47" t="s">
        <v>364</v>
      </c>
      <c r="K137" s="47" t="s">
        <v>14</v>
      </c>
      <c r="L137" s="47" t="s">
        <v>33</v>
      </c>
      <c r="M137" s="47" t="s">
        <v>342</v>
      </c>
      <c r="N137" s="47" t="s">
        <v>34</v>
      </c>
      <c r="O137" s="47" t="s">
        <v>107</v>
      </c>
      <c r="P137" s="47" t="s">
        <v>365</v>
      </c>
      <c r="Q137" s="47" t="s">
        <v>14</v>
      </c>
      <c r="R137" s="47">
        <v>1</v>
      </c>
      <c r="S137" s="47">
        <v>0</v>
      </c>
      <c r="T137" s="47" t="s">
        <v>41</v>
      </c>
      <c r="U137" s="7">
        <f t="shared" si="6"/>
        <v>0</v>
      </c>
      <c r="V137" s="7">
        <f t="shared" si="7"/>
        <v>1</v>
      </c>
    </row>
    <row r="138" spans="1:22" ht="15" customHeight="1" x14ac:dyDescent="0.25">
      <c r="A138" s="7">
        <f>SUM($B$1:B138)</f>
        <v>16</v>
      </c>
      <c r="B138" s="7">
        <f>IF(COUNTIF($C$1:C138,C138)&gt;1,0,1)</f>
        <v>0</v>
      </c>
      <c r="C138" s="7" t="str">
        <f t="shared" si="8"/>
        <v>UPST602146</v>
      </c>
      <c r="D138" s="47" t="s">
        <v>240</v>
      </c>
      <c r="E138" s="47" t="s">
        <v>23</v>
      </c>
      <c r="F138" s="47" t="s">
        <v>124</v>
      </c>
      <c r="G138" s="47" t="s">
        <v>40</v>
      </c>
      <c r="H138" s="47" t="s">
        <v>123</v>
      </c>
      <c r="I138" s="47" t="s">
        <v>123</v>
      </c>
      <c r="J138" s="47" t="s">
        <v>366</v>
      </c>
      <c r="K138" s="47" t="s">
        <v>14</v>
      </c>
      <c r="L138" s="47" t="s">
        <v>33</v>
      </c>
      <c r="M138" s="47" t="s">
        <v>342</v>
      </c>
      <c r="N138" s="47" t="s">
        <v>34</v>
      </c>
      <c r="O138" s="47" t="s">
        <v>172</v>
      </c>
      <c r="P138" s="47" t="s">
        <v>347</v>
      </c>
      <c r="Q138" s="47" t="s">
        <v>14</v>
      </c>
      <c r="R138" s="47">
        <v>2</v>
      </c>
      <c r="S138" s="47">
        <v>0</v>
      </c>
      <c r="T138" s="47" t="s">
        <v>41</v>
      </c>
      <c r="U138" s="7">
        <f t="shared" si="6"/>
        <v>0</v>
      </c>
      <c r="V138" s="7">
        <f t="shared" si="7"/>
        <v>2</v>
      </c>
    </row>
    <row r="139" spans="1:22" ht="15" customHeight="1" x14ac:dyDescent="0.25">
      <c r="A139" s="7">
        <f>SUM($B$1:B139)</f>
        <v>16</v>
      </c>
      <c r="B139" s="7">
        <f>IF(COUNTIF($C$1:C139,C139)&gt;1,0,1)</f>
        <v>0</v>
      </c>
      <c r="C139" s="7" t="str">
        <f t="shared" si="8"/>
        <v>UPST602146</v>
      </c>
      <c r="D139" s="47" t="s">
        <v>240</v>
      </c>
      <c r="E139" s="47" t="s">
        <v>23</v>
      </c>
      <c r="F139" s="47" t="s">
        <v>124</v>
      </c>
      <c r="G139" s="47" t="s">
        <v>40</v>
      </c>
      <c r="H139" s="47" t="s">
        <v>123</v>
      </c>
      <c r="I139" s="47" t="s">
        <v>123</v>
      </c>
      <c r="J139" s="47" t="s">
        <v>367</v>
      </c>
      <c r="K139" s="47" t="s">
        <v>14</v>
      </c>
      <c r="L139" s="47" t="s">
        <v>33</v>
      </c>
      <c r="M139" s="47" t="s">
        <v>342</v>
      </c>
      <c r="N139" s="47" t="s">
        <v>34</v>
      </c>
      <c r="O139" s="47" t="s">
        <v>172</v>
      </c>
      <c r="P139" s="47" t="s">
        <v>368</v>
      </c>
      <c r="Q139" s="47" t="s">
        <v>14</v>
      </c>
      <c r="R139" s="47">
        <v>1</v>
      </c>
      <c r="S139" s="47">
        <v>0</v>
      </c>
      <c r="T139" s="47" t="s">
        <v>41</v>
      </c>
      <c r="U139" s="7">
        <f t="shared" si="6"/>
        <v>0</v>
      </c>
      <c r="V139" s="7">
        <f t="shared" si="7"/>
        <v>1</v>
      </c>
    </row>
    <row r="140" spans="1:22" ht="15" customHeight="1" x14ac:dyDescent="0.25">
      <c r="A140" s="7">
        <f>SUM($B$1:B140)</f>
        <v>16</v>
      </c>
      <c r="B140" s="7">
        <f>IF(COUNTIF($C$1:C140,C140)&gt;1,0,1)</f>
        <v>0</v>
      </c>
      <c r="C140" s="7" t="str">
        <f t="shared" si="8"/>
        <v>UPST602146</v>
      </c>
      <c r="D140" s="47" t="s">
        <v>240</v>
      </c>
      <c r="E140" s="47" t="s">
        <v>23</v>
      </c>
      <c r="F140" s="47" t="s">
        <v>124</v>
      </c>
      <c r="G140" s="47" t="s">
        <v>40</v>
      </c>
      <c r="H140" s="47" t="s">
        <v>284</v>
      </c>
      <c r="I140" s="47" t="s">
        <v>369</v>
      </c>
      <c r="J140" s="47" t="s">
        <v>370</v>
      </c>
      <c r="K140" s="47" t="s">
        <v>14</v>
      </c>
      <c r="L140" s="47" t="s">
        <v>33</v>
      </c>
      <c r="M140" s="47" t="s">
        <v>342</v>
      </c>
      <c r="N140" s="47" t="s">
        <v>34</v>
      </c>
      <c r="O140" s="47" t="s">
        <v>107</v>
      </c>
      <c r="P140" s="47" t="s">
        <v>371</v>
      </c>
      <c r="Q140" s="47" t="s">
        <v>14</v>
      </c>
      <c r="R140" s="47">
        <v>3472</v>
      </c>
      <c r="S140" s="47">
        <v>216</v>
      </c>
      <c r="T140" s="47" t="s">
        <v>41</v>
      </c>
      <c r="U140" s="7">
        <f t="shared" si="6"/>
        <v>1512</v>
      </c>
      <c r="V140" s="7">
        <f t="shared" si="7"/>
        <v>2176</v>
      </c>
    </row>
    <row r="141" spans="1:22" ht="15" customHeight="1" x14ac:dyDescent="0.25">
      <c r="A141" s="7">
        <f>SUM($B$1:B141)</f>
        <v>16</v>
      </c>
      <c r="B141" s="7">
        <f>IF(COUNTIF($C$1:C141,C141)&gt;1,0,1)</f>
        <v>0</v>
      </c>
      <c r="C141" s="7" t="str">
        <f t="shared" si="8"/>
        <v>UPST602146</v>
      </c>
      <c r="D141" s="47" t="s">
        <v>240</v>
      </c>
      <c r="E141" s="47" t="s">
        <v>23</v>
      </c>
      <c r="F141" s="47" t="s">
        <v>124</v>
      </c>
      <c r="G141" s="47" t="s">
        <v>40</v>
      </c>
      <c r="H141" s="47" t="s">
        <v>118</v>
      </c>
      <c r="I141" s="47" t="s">
        <v>119</v>
      </c>
      <c r="J141" s="47" t="s">
        <v>370</v>
      </c>
      <c r="K141" s="47" t="s">
        <v>14</v>
      </c>
      <c r="L141" s="47" t="s">
        <v>33</v>
      </c>
      <c r="M141" s="47" t="s">
        <v>342</v>
      </c>
      <c r="N141" s="47" t="s">
        <v>34</v>
      </c>
      <c r="O141" s="47" t="s">
        <v>172</v>
      </c>
      <c r="P141" s="47" t="s">
        <v>371</v>
      </c>
      <c r="Q141" s="47" t="s">
        <v>14</v>
      </c>
      <c r="R141" s="47">
        <v>2296</v>
      </c>
      <c r="S141" s="47">
        <v>108</v>
      </c>
      <c r="T141" s="47" t="s">
        <v>41</v>
      </c>
      <c r="U141" s="7">
        <f t="shared" si="6"/>
        <v>756</v>
      </c>
      <c r="V141" s="7">
        <f t="shared" si="7"/>
        <v>1648</v>
      </c>
    </row>
    <row r="142" spans="1:22" ht="15" customHeight="1" x14ac:dyDescent="0.25">
      <c r="A142" s="7">
        <f>SUM($B$1:B142)</f>
        <v>16</v>
      </c>
      <c r="B142" s="7">
        <f>IF(COUNTIF($C$1:C142,C142)&gt;1,0,1)</f>
        <v>0</v>
      </c>
      <c r="C142" s="7" t="str">
        <f t="shared" si="8"/>
        <v>UPST602146</v>
      </c>
      <c r="D142" s="47" t="s">
        <v>240</v>
      </c>
      <c r="E142" s="47" t="s">
        <v>23</v>
      </c>
      <c r="F142" s="47" t="s">
        <v>124</v>
      </c>
      <c r="G142" s="47" t="s">
        <v>40</v>
      </c>
      <c r="H142" s="47" t="s">
        <v>123</v>
      </c>
      <c r="I142" s="47" t="s">
        <v>123</v>
      </c>
      <c r="J142" s="47" t="s">
        <v>370</v>
      </c>
      <c r="K142" s="47" t="s">
        <v>14</v>
      </c>
      <c r="L142" s="47" t="s">
        <v>33</v>
      </c>
      <c r="M142" s="47" t="s">
        <v>342</v>
      </c>
      <c r="N142" s="47" t="s">
        <v>34</v>
      </c>
      <c r="O142" s="47" t="s">
        <v>107</v>
      </c>
      <c r="P142" s="47" t="s">
        <v>371</v>
      </c>
      <c r="Q142" s="47" t="s">
        <v>14</v>
      </c>
      <c r="R142" s="47">
        <v>2296</v>
      </c>
      <c r="S142" s="47">
        <v>108</v>
      </c>
      <c r="T142" s="47" t="s">
        <v>41</v>
      </c>
      <c r="U142" s="7">
        <f t="shared" si="6"/>
        <v>756</v>
      </c>
      <c r="V142" s="7">
        <f t="shared" si="7"/>
        <v>1648</v>
      </c>
    </row>
    <row r="143" spans="1:22" ht="15" customHeight="1" x14ac:dyDescent="0.25">
      <c r="A143" s="7">
        <f>SUM($B$1:B143)</f>
        <v>16</v>
      </c>
      <c r="B143" s="7">
        <f>IF(COUNTIF($C$1:C143,C143)&gt;1,0,1)</f>
        <v>0</v>
      </c>
      <c r="C143" s="7" t="str">
        <f t="shared" si="8"/>
        <v>UPST602146</v>
      </c>
      <c r="D143" s="47" t="s">
        <v>240</v>
      </c>
      <c r="E143" s="47" t="s">
        <v>23</v>
      </c>
      <c r="F143" s="47" t="s">
        <v>124</v>
      </c>
      <c r="G143" s="47" t="s">
        <v>40</v>
      </c>
      <c r="H143" s="47" t="s">
        <v>284</v>
      </c>
      <c r="I143" s="47" t="s">
        <v>369</v>
      </c>
      <c r="J143" s="47" t="s">
        <v>286</v>
      </c>
      <c r="K143" s="47" t="s">
        <v>14</v>
      </c>
      <c r="L143" s="47" t="s">
        <v>33</v>
      </c>
      <c r="M143" s="47" t="s">
        <v>342</v>
      </c>
      <c r="N143" s="47" t="s">
        <v>34</v>
      </c>
      <c r="O143" s="47" t="s">
        <v>107</v>
      </c>
      <c r="P143" s="47" t="s">
        <v>372</v>
      </c>
      <c r="Q143" s="47" t="s">
        <v>14</v>
      </c>
      <c r="R143" s="47">
        <v>3</v>
      </c>
      <c r="S143" s="47">
        <v>0</v>
      </c>
      <c r="T143" s="47" t="s">
        <v>41</v>
      </c>
      <c r="U143" s="7">
        <f t="shared" si="6"/>
        <v>0</v>
      </c>
      <c r="V143" s="7">
        <f t="shared" si="7"/>
        <v>3</v>
      </c>
    </row>
    <row r="144" spans="1:22" ht="15" customHeight="1" x14ac:dyDescent="0.25">
      <c r="A144" s="7">
        <f>SUM($B$1:B144)</f>
        <v>16</v>
      </c>
      <c r="B144" s="7">
        <f>IF(COUNTIF($C$1:C144,C144)&gt;1,0,1)</f>
        <v>0</v>
      </c>
      <c r="C144" s="7" t="str">
        <f t="shared" si="8"/>
        <v>UPST602146</v>
      </c>
      <c r="D144" s="47" t="s">
        <v>240</v>
      </c>
      <c r="E144" s="47" t="s">
        <v>23</v>
      </c>
      <c r="F144" s="47" t="s">
        <v>124</v>
      </c>
      <c r="G144" s="47" t="s">
        <v>40</v>
      </c>
      <c r="H144" s="47" t="s">
        <v>123</v>
      </c>
      <c r="I144" s="47" t="s">
        <v>123</v>
      </c>
      <c r="J144" s="47" t="s">
        <v>286</v>
      </c>
      <c r="K144" s="47" t="s">
        <v>14</v>
      </c>
      <c r="L144" s="47" t="s">
        <v>33</v>
      </c>
      <c r="M144" s="47" t="s">
        <v>342</v>
      </c>
      <c r="N144" s="47" t="s">
        <v>34</v>
      </c>
      <c r="O144" s="47" t="s">
        <v>172</v>
      </c>
      <c r="P144" s="47" t="s">
        <v>372</v>
      </c>
      <c r="Q144" s="47" t="s">
        <v>14</v>
      </c>
      <c r="R144" s="47">
        <v>3</v>
      </c>
      <c r="S144" s="47">
        <v>0</v>
      </c>
      <c r="T144" s="47" t="s">
        <v>41</v>
      </c>
      <c r="U144" s="7">
        <f t="shared" si="6"/>
        <v>0</v>
      </c>
      <c r="V144" s="7">
        <f t="shared" si="7"/>
        <v>3</v>
      </c>
    </row>
    <row r="145" spans="1:22" ht="15" customHeight="1" x14ac:dyDescent="0.25">
      <c r="A145" s="7">
        <f>SUM($B$1:B145)</f>
        <v>16</v>
      </c>
      <c r="B145" s="7">
        <f>IF(COUNTIF($C$1:C145,C145)&gt;1,0,1)</f>
        <v>0</v>
      </c>
      <c r="C145" s="7" t="str">
        <f t="shared" si="8"/>
        <v>UPST602146</v>
      </c>
      <c r="D145" s="47" t="s">
        <v>240</v>
      </c>
      <c r="E145" s="47" t="s">
        <v>23</v>
      </c>
      <c r="F145" s="47" t="s">
        <v>124</v>
      </c>
      <c r="G145" s="47" t="s">
        <v>40</v>
      </c>
      <c r="H145" s="47" t="s">
        <v>123</v>
      </c>
      <c r="I145" s="47" t="s">
        <v>123</v>
      </c>
      <c r="J145" s="47" t="s">
        <v>373</v>
      </c>
      <c r="K145" s="47" t="s">
        <v>14</v>
      </c>
      <c r="L145" s="47" t="s">
        <v>33</v>
      </c>
      <c r="M145" s="47" t="s">
        <v>342</v>
      </c>
      <c r="N145" s="47" t="s">
        <v>34</v>
      </c>
      <c r="O145" s="47" t="s">
        <v>172</v>
      </c>
      <c r="P145" s="47" t="s">
        <v>374</v>
      </c>
      <c r="Q145" s="47" t="s">
        <v>14</v>
      </c>
      <c r="R145" s="47">
        <v>12</v>
      </c>
      <c r="S145" s="47">
        <v>0</v>
      </c>
      <c r="T145" s="47" t="s">
        <v>41</v>
      </c>
      <c r="U145" s="7">
        <f t="shared" si="6"/>
        <v>0</v>
      </c>
      <c r="V145" s="7">
        <f t="shared" si="7"/>
        <v>12</v>
      </c>
    </row>
    <row r="146" spans="1:22" ht="15" customHeight="1" x14ac:dyDescent="0.25">
      <c r="A146" s="7">
        <f>SUM($B$1:B146)</f>
        <v>16</v>
      </c>
      <c r="B146" s="7">
        <f>IF(COUNTIF($C$1:C146,C146)&gt;1,0,1)</f>
        <v>0</v>
      </c>
      <c r="C146" s="7" t="str">
        <f t="shared" si="8"/>
        <v>UPST602146</v>
      </c>
      <c r="D146" s="47" t="s">
        <v>240</v>
      </c>
      <c r="E146" s="47" t="s">
        <v>23</v>
      </c>
      <c r="F146" s="47" t="s">
        <v>124</v>
      </c>
      <c r="G146" s="47" t="s">
        <v>40</v>
      </c>
      <c r="H146" s="47" t="s">
        <v>123</v>
      </c>
      <c r="I146" s="47" t="s">
        <v>123</v>
      </c>
      <c r="J146" s="47" t="s">
        <v>375</v>
      </c>
      <c r="K146" s="47" t="s">
        <v>36</v>
      </c>
      <c r="L146" s="47" t="s">
        <v>33</v>
      </c>
      <c r="M146" s="47" t="s">
        <v>342</v>
      </c>
      <c r="N146" s="47" t="s">
        <v>34</v>
      </c>
      <c r="O146" s="47" t="s">
        <v>172</v>
      </c>
      <c r="P146" s="47" t="s">
        <v>376</v>
      </c>
      <c r="Q146" s="47" t="s">
        <v>14</v>
      </c>
      <c r="R146" s="47">
        <v>4</v>
      </c>
      <c r="S146" s="47">
        <v>0</v>
      </c>
      <c r="T146" s="47" t="s">
        <v>41</v>
      </c>
      <c r="U146" s="7">
        <f t="shared" si="6"/>
        <v>0</v>
      </c>
      <c r="V146" s="7">
        <f t="shared" si="7"/>
        <v>4</v>
      </c>
    </row>
    <row r="147" spans="1:22" ht="15" customHeight="1" x14ac:dyDescent="0.25">
      <c r="A147" s="7">
        <f>SUM($B$1:B147)</f>
        <v>16</v>
      </c>
      <c r="B147" s="7">
        <f>IF(COUNTIF($C$1:C147,C147)&gt;1,0,1)</f>
        <v>0</v>
      </c>
      <c r="C147" s="7" t="str">
        <f t="shared" si="8"/>
        <v>UPST602146</v>
      </c>
      <c r="D147" s="47" t="s">
        <v>240</v>
      </c>
      <c r="E147" s="47" t="s">
        <v>23</v>
      </c>
      <c r="F147" s="47" t="s">
        <v>124</v>
      </c>
      <c r="G147" s="47" t="s">
        <v>40</v>
      </c>
      <c r="H147" s="47" t="s">
        <v>123</v>
      </c>
      <c r="I147" s="47" t="s">
        <v>123</v>
      </c>
      <c r="J147" s="47" t="s">
        <v>377</v>
      </c>
      <c r="K147" s="47" t="s">
        <v>36</v>
      </c>
      <c r="L147" s="47" t="s">
        <v>33</v>
      </c>
      <c r="M147" s="47" t="s">
        <v>342</v>
      </c>
      <c r="N147" s="47" t="s">
        <v>34</v>
      </c>
      <c r="O147" s="47" t="s">
        <v>172</v>
      </c>
      <c r="P147" s="47" t="s">
        <v>378</v>
      </c>
      <c r="Q147" s="47" t="s">
        <v>14</v>
      </c>
      <c r="R147" s="47">
        <v>1</v>
      </c>
      <c r="S147" s="47">
        <v>0</v>
      </c>
      <c r="T147" s="47" t="s">
        <v>41</v>
      </c>
      <c r="U147" s="7">
        <f t="shared" si="6"/>
        <v>0</v>
      </c>
      <c r="V147" s="7">
        <f t="shared" si="7"/>
        <v>1</v>
      </c>
    </row>
    <row r="148" spans="1:22" ht="15" customHeight="1" x14ac:dyDescent="0.25">
      <c r="A148" s="7">
        <f>SUM($B$1:B148)</f>
        <v>16</v>
      </c>
      <c r="B148" s="7">
        <f>IF(COUNTIF($C$1:C148,C148)&gt;1,0,1)</f>
        <v>0</v>
      </c>
      <c r="C148" s="7" t="str">
        <f t="shared" si="8"/>
        <v>UPST602146</v>
      </c>
      <c r="D148" s="47" t="s">
        <v>240</v>
      </c>
      <c r="E148" s="47" t="s">
        <v>23</v>
      </c>
      <c r="F148" s="47" t="s">
        <v>124</v>
      </c>
      <c r="G148" s="47" t="s">
        <v>40</v>
      </c>
      <c r="H148" s="47" t="s">
        <v>123</v>
      </c>
      <c r="I148" s="47" t="s">
        <v>123</v>
      </c>
      <c r="J148" s="47" t="s">
        <v>379</v>
      </c>
      <c r="K148" s="47" t="s">
        <v>36</v>
      </c>
      <c r="L148" s="47" t="s">
        <v>33</v>
      </c>
      <c r="M148" s="47" t="s">
        <v>342</v>
      </c>
      <c r="N148" s="47" t="s">
        <v>34</v>
      </c>
      <c r="O148" s="47" t="s">
        <v>172</v>
      </c>
      <c r="P148" s="47" t="s">
        <v>380</v>
      </c>
      <c r="Q148" s="47" t="s">
        <v>14</v>
      </c>
      <c r="R148" s="47">
        <v>1</v>
      </c>
      <c r="S148" s="47">
        <v>0</v>
      </c>
      <c r="T148" s="47" t="s">
        <v>41</v>
      </c>
      <c r="U148" s="7">
        <f t="shared" si="6"/>
        <v>0</v>
      </c>
      <c r="V148" s="7">
        <f t="shared" si="7"/>
        <v>1</v>
      </c>
    </row>
    <row r="149" spans="1:22" ht="15" customHeight="1" x14ac:dyDescent="0.25">
      <c r="A149" s="7">
        <f>SUM($B$1:B149)</f>
        <v>16</v>
      </c>
      <c r="B149" s="7">
        <f>IF(COUNTIF($C$1:C149,C149)&gt;1,0,1)</f>
        <v>0</v>
      </c>
      <c r="C149" s="7" t="str">
        <f t="shared" si="8"/>
        <v>UPST602146</v>
      </c>
      <c r="D149" s="47" t="s">
        <v>240</v>
      </c>
      <c r="E149" s="47" t="s">
        <v>23</v>
      </c>
      <c r="F149" s="47" t="s">
        <v>124</v>
      </c>
      <c r="G149" s="47" t="s">
        <v>40</v>
      </c>
      <c r="H149" s="47" t="s">
        <v>123</v>
      </c>
      <c r="I149" s="47" t="s">
        <v>123</v>
      </c>
      <c r="J149" s="47" t="s">
        <v>381</v>
      </c>
      <c r="K149" s="47" t="s">
        <v>36</v>
      </c>
      <c r="L149" s="47" t="s">
        <v>33</v>
      </c>
      <c r="M149" s="47" t="s">
        <v>342</v>
      </c>
      <c r="N149" s="47" t="s">
        <v>34</v>
      </c>
      <c r="O149" s="47" t="s">
        <v>172</v>
      </c>
      <c r="P149" s="47" t="s">
        <v>382</v>
      </c>
      <c r="Q149" s="47" t="s">
        <v>14</v>
      </c>
      <c r="R149" s="47">
        <v>1</v>
      </c>
      <c r="S149" s="47">
        <v>0</v>
      </c>
      <c r="T149" s="47" t="s">
        <v>41</v>
      </c>
      <c r="U149" s="7">
        <f t="shared" si="6"/>
        <v>0</v>
      </c>
      <c r="V149" s="7">
        <f t="shared" si="7"/>
        <v>1</v>
      </c>
    </row>
    <row r="150" spans="1:22" ht="15" customHeight="1" x14ac:dyDescent="0.25">
      <c r="A150" s="7">
        <f>SUM($B$1:B150)</f>
        <v>16</v>
      </c>
      <c r="B150" s="7">
        <f>IF(COUNTIF($C$1:C150,C150)&gt;1,0,1)</f>
        <v>0</v>
      </c>
      <c r="C150" s="7" t="str">
        <f t="shared" si="8"/>
        <v>UPST602146</v>
      </c>
      <c r="D150" s="47" t="s">
        <v>240</v>
      </c>
      <c r="E150" s="47" t="s">
        <v>23</v>
      </c>
      <c r="F150" s="47" t="s">
        <v>124</v>
      </c>
      <c r="G150" s="47" t="s">
        <v>40</v>
      </c>
      <c r="H150" s="47" t="s">
        <v>123</v>
      </c>
      <c r="I150" s="47" t="s">
        <v>123</v>
      </c>
      <c r="J150" s="47" t="s">
        <v>383</v>
      </c>
      <c r="K150" s="47" t="s">
        <v>36</v>
      </c>
      <c r="L150" s="47" t="s">
        <v>33</v>
      </c>
      <c r="M150" s="47" t="s">
        <v>342</v>
      </c>
      <c r="N150" s="47" t="s">
        <v>34</v>
      </c>
      <c r="O150" s="47" t="s">
        <v>172</v>
      </c>
      <c r="P150" s="47" t="s">
        <v>384</v>
      </c>
      <c r="Q150" s="47" t="s">
        <v>14</v>
      </c>
      <c r="R150" s="47">
        <v>1</v>
      </c>
      <c r="S150" s="47">
        <v>0</v>
      </c>
      <c r="T150" s="47" t="s">
        <v>41</v>
      </c>
      <c r="U150" s="7">
        <f t="shared" si="6"/>
        <v>0</v>
      </c>
      <c r="V150" s="7">
        <f t="shared" si="7"/>
        <v>1</v>
      </c>
    </row>
    <row r="151" spans="1:22" ht="15" customHeight="1" x14ac:dyDescent="0.25">
      <c r="A151" s="7">
        <f>SUM($B$1:B151)</f>
        <v>16</v>
      </c>
      <c r="B151" s="7">
        <f>IF(COUNTIF($C$1:C151,C151)&gt;1,0,1)</f>
        <v>0</v>
      </c>
      <c r="C151" s="7" t="str">
        <f t="shared" si="8"/>
        <v>UPST602146</v>
      </c>
      <c r="D151" s="47" t="s">
        <v>240</v>
      </c>
      <c r="E151" s="47" t="s">
        <v>23</v>
      </c>
      <c r="F151" s="47" t="s">
        <v>124</v>
      </c>
      <c r="G151" s="47" t="s">
        <v>40</v>
      </c>
      <c r="H151" s="47" t="s">
        <v>123</v>
      </c>
      <c r="I151" s="47" t="s">
        <v>123</v>
      </c>
      <c r="J151" s="47" t="s">
        <v>385</v>
      </c>
      <c r="K151" s="47" t="s">
        <v>36</v>
      </c>
      <c r="L151" s="47" t="s">
        <v>33</v>
      </c>
      <c r="M151" s="47" t="s">
        <v>342</v>
      </c>
      <c r="N151" s="47" t="s">
        <v>34</v>
      </c>
      <c r="O151" s="47" t="s">
        <v>172</v>
      </c>
      <c r="P151" s="47" t="s">
        <v>386</v>
      </c>
      <c r="Q151" s="47" t="s">
        <v>14</v>
      </c>
      <c r="R151" s="47">
        <v>1</v>
      </c>
      <c r="S151" s="47">
        <v>0</v>
      </c>
      <c r="T151" s="47" t="s">
        <v>41</v>
      </c>
      <c r="U151" s="7">
        <f t="shared" si="6"/>
        <v>0</v>
      </c>
      <c r="V151" s="7">
        <f t="shared" si="7"/>
        <v>1</v>
      </c>
    </row>
    <row r="152" spans="1:22" ht="15" customHeight="1" x14ac:dyDescent="0.25">
      <c r="A152" s="7">
        <f>SUM($B$1:B152)</f>
        <v>16</v>
      </c>
      <c r="B152" s="7">
        <f>IF(COUNTIF($C$1:C152,C152)&gt;1,0,1)</f>
        <v>0</v>
      </c>
      <c r="C152" s="7" t="str">
        <f t="shared" si="8"/>
        <v>UPST602146</v>
      </c>
      <c r="D152" s="47" t="s">
        <v>240</v>
      </c>
      <c r="E152" s="47" t="s">
        <v>23</v>
      </c>
      <c r="F152" s="47" t="s">
        <v>124</v>
      </c>
      <c r="G152" s="47" t="s">
        <v>40</v>
      </c>
      <c r="H152" s="47" t="s">
        <v>123</v>
      </c>
      <c r="I152" s="47" t="s">
        <v>123</v>
      </c>
      <c r="J152" s="47" t="s">
        <v>387</v>
      </c>
      <c r="K152" s="47" t="s">
        <v>36</v>
      </c>
      <c r="L152" s="47" t="s">
        <v>33</v>
      </c>
      <c r="M152" s="47" t="s">
        <v>342</v>
      </c>
      <c r="N152" s="47" t="s">
        <v>34</v>
      </c>
      <c r="O152" s="47" t="s">
        <v>172</v>
      </c>
      <c r="P152" s="47" t="s">
        <v>388</v>
      </c>
      <c r="Q152" s="47" t="s">
        <v>14</v>
      </c>
      <c r="R152" s="47">
        <v>3</v>
      </c>
      <c r="S152" s="47">
        <v>0</v>
      </c>
      <c r="T152" s="47" t="s">
        <v>41</v>
      </c>
      <c r="U152" s="7">
        <f t="shared" si="6"/>
        <v>0</v>
      </c>
      <c r="V152" s="7">
        <f t="shared" si="7"/>
        <v>3</v>
      </c>
    </row>
    <row r="153" spans="1:22" ht="15" customHeight="1" x14ac:dyDescent="0.25">
      <c r="A153" s="7">
        <f>SUM($B$1:B153)</f>
        <v>16</v>
      </c>
      <c r="B153" s="7">
        <f>IF(COUNTIF($C$1:C153,C153)&gt;1,0,1)</f>
        <v>0</v>
      </c>
      <c r="C153" s="7" t="str">
        <f t="shared" si="8"/>
        <v>UPST602146</v>
      </c>
      <c r="D153" s="47" t="s">
        <v>240</v>
      </c>
      <c r="E153" s="47" t="s">
        <v>23</v>
      </c>
      <c r="F153" s="47" t="s">
        <v>124</v>
      </c>
      <c r="G153" s="47" t="s">
        <v>40</v>
      </c>
      <c r="H153" s="47" t="s">
        <v>123</v>
      </c>
      <c r="I153" s="47" t="s">
        <v>123</v>
      </c>
      <c r="J153" s="47" t="s">
        <v>389</v>
      </c>
      <c r="K153" s="47" t="s">
        <v>36</v>
      </c>
      <c r="L153" s="47" t="s">
        <v>33</v>
      </c>
      <c r="M153" s="47" t="s">
        <v>342</v>
      </c>
      <c r="N153" s="47" t="s">
        <v>34</v>
      </c>
      <c r="O153" s="47" t="s">
        <v>172</v>
      </c>
      <c r="P153" s="47" t="s">
        <v>390</v>
      </c>
      <c r="Q153" s="47" t="s">
        <v>14</v>
      </c>
      <c r="R153" s="47">
        <v>1</v>
      </c>
      <c r="S153" s="47">
        <v>0</v>
      </c>
      <c r="T153" s="47" t="s">
        <v>41</v>
      </c>
      <c r="U153" s="7">
        <f t="shared" si="6"/>
        <v>0</v>
      </c>
      <c r="V153" s="7">
        <f t="shared" si="7"/>
        <v>1</v>
      </c>
    </row>
    <row r="154" spans="1:22" ht="15" customHeight="1" x14ac:dyDescent="0.25">
      <c r="A154" s="7">
        <f>SUM($B$1:B154)</f>
        <v>16</v>
      </c>
      <c r="B154" s="7">
        <f>IF(COUNTIF($C$1:C154,C154)&gt;1,0,1)</f>
        <v>0</v>
      </c>
      <c r="C154" s="7" t="str">
        <f t="shared" si="8"/>
        <v>UPST602146</v>
      </c>
      <c r="D154" s="47" t="s">
        <v>240</v>
      </c>
      <c r="E154" s="47" t="s">
        <v>23</v>
      </c>
      <c r="F154" s="47" t="s">
        <v>124</v>
      </c>
      <c r="G154" s="47" t="s">
        <v>40</v>
      </c>
      <c r="H154" s="47" t="s">
        <v>284</v>
      </c>
      <c r="I154" s="47" t="s">
        <v>369</v>
      </c>
      <c r="J154" s="47" t="s">
        <v>370</v>
      </c>
      <c r="K154" s="47" t="s">
        <v>36</v>
      </c>
      <c r="L154" s="47" t="s">
        <v>33</v>
      </c>
      <c r="M154" s="47" t="s">
        <v>342</v>
      </c>
      <c r="N154" s="47" t="s">
        <v>34</v>
      </c>
      <c r="O154" s="47" t="s">
        <v>172</v>
      </c>
      <c r="P154" s="47" t="s">
        <v>391</v>
      </c>
      <c r="Q154" s="47" t="s">
        <v>14</v>
      </c>
      <c r="R154" s="47">
        <v>928</v>
      </c>
      <c r="S154" s="47">
        <v>88</v>
      </c>
      <c r="T154" s="47" t="s">
        <v>41</v>
      </c>
      <c r="U154" s="7">
        <f t="shared" si="6"/>
        <v>616</v>
      </c>
      <c r="V154" s="7">
        <f t="shared" si="7"/>
        <v>400</v>
      </c>
    </row>
    <row r="155" spans="1:22" ht="15" customHeight="1" x14ac:dyDescent="0.25">
      <c r="A155" s="7">
        <f>SUM($B$1:B155)</f>
        <v>16</v>
      </c>
      <c r="B155" s="7">
        <f>IF(COUNTIF($C$1:C155,C155)&gt;1,0,1)</f>
        <v>0</v>
      </c>
      <c r="C155" s="7" t="str">
        <f t="shared" si="8"/>
        <v>UPST602146</v>
      </c>
      <c r="D155" s="47" t="s">
        <v>240</v>
      </c>
      <c r="E155" s="47" t="s">
        <v>23</v>
      </c>
      <c r="F155" s="47" t="s">
        <v>124</v>
      </c>
      <c r="G155" s="47" t="s">
        <v>40</v>
      </c>
      <c r="H155" s="47" t="s">
        <v>118</v>
      </c>
      <c r="I155" s="47" t="s">
        <v>119</v>
      </c>
      <c r="J155" s="47" t="s">
        <v>370</v>
      </c>
      <c r="K155" s="47" t="s">
        <v>36</v>
      </c>
      <c r="L155" s="47" t="s">
        <v>33</v>
      </c>
      <c r="M155" s="47" t="s">
        <v>342</v>
      </c>
      <c r="N155" s="47" t="s">
        <v>34</v>
      </c>
      <c r="O155" s="47" t="s">
        <v>172</v>
      </c>
      <c r="P155" s="47" t="s">
        <v>391</v>
      </c>
      <c r="Q155" s="47" t="s">
        <v>14</v>
      </c>
      <c r="R155" s="47">
        <v>572</v>
      </c>
      <c r="S155" s="47">
        <v>44</v>
      </c>
      <c r="T155" s="47" t="s">
        <v>41</v>
      </c>
      <c r="U155" s="7">
        <f t="shared" si="6"/>
        <v>308</v>
      </c>
      <c r="V155" s="7">
        <f t="shared" si="7"/>
        <v>308</v>
      </c>
    </row>
    <row r="156" spans="1:22" ht="15" customHeight="1" x14ac:dyDescent="0.25">
      <c r="A156" s="7">
        <f>SUM($B$1:B156)</f>
        <v>16</v>
      </c>
      <c r="B156" s="7">
        <f>IF(COUNTIF($C$1:C156,C156)&gt;1,0,1)</f>
        <v>0</v>
      </c>
      <c r="C156" s="7" t="str">
        <f t="shared" si="8"/>
        <v>UPST602146</v>
      </c>
      <c r="D156" s="47" t="s">
        <v>240</v>
      </c>
      <c r="E156" s="47" t="s">
        <v>23</v>
      </c>
      <c r="F156" s="47" t="s">
        <v>124</v>
      </c>
      <c r="G156" s="47" t="s">
        <v>40</v>
      </c>
      <c r="H156" s="47" t="s">
        <v>123</v>
      </c>
      <c r="I156" s="47" t="s">
        <v>123</v>
      </c>
      <c r="J156" s="47" t="s">
        <v>370</v>
      </c>
      <c r="K156" s="47" t="s">
        <v>36</v>
      </c>
      <c r="L156" s="47" t="s">
        <v>33</v>
      </c>
      <c r="M156" s="47" t="s">
        <v>342</v>
      </c>
      <c r="N156" s="47" t="s">
        <v>34</v>
      </c>
      <c r="O156" s="47" t="s">
        <v>172</v>
      </c>
      <c r="P156" s="47" t="s">
        <v>391</v>
      </c>
      <c r="Q156" s="47" t="s">
        <v>14</v>
      </c>
      <c r="R156" s="47">
        <v>572</v>
      </c>
      <c r="S156" s="47">
        <v>44</v>
      </c>
      <c r="T156" s="47" t="s">
        <v>41</v>
      </c>
      <c r="U156" s="7">
        <f t="shared" si="6"/>
        <v>308</v>
      </c>
      <c r="V156" s="7">
        <f t="shared" si="7"/>
        <v>308</v>
      </c>
    </row>
    <row r="157" spans="1:22" ht="15" customHeight="1" x14ac:dyDescent="0.25">
      <c r="A157" s="7">
        <f>SUM($B$1:B157)</f>
        <v>16</v>
      </c>
      <c r="B157" s="7">
        <f>IF(COUNTIF($C$1:C157,C157)&gt;1,0,1)</f>
        <v>0</v>
      </c>
      <c r="C157" s="7" t="str">
        <f t="shared" si="8"/>
        <v>UPST603124</v>
      </c>
      <c r="D157" s="47" t="s">
        <v>240</v>
      </c>
      <c r="E157" s="47" t="s">
        <v>23</v>
      </c>
      <c r="F157" s="47" t="s">
        <v>124</v>
      </c>
      <c r="G157" s="47" t="s">
        <v>40</v>
      </c>
      <c r="H157" s="47" t="s">
        <v>123</v>
      </c>
      <c r="I157" s="47" t="s">
        <v>123</v>
      </c>
      <c r="J157" s="47" t="s">
        <v>392</v>
      </c>
      <c r="K157" s="47" t="s">
        <v>36</v>
      </c>
      <c r="L157" s="47" t="s">
        <v>33</v>
      </c>
      <c r="M157" s="47" t="s">
        <v>268</v>
      </c>
      <c r="N157" s="47" t="s">
        <v>34</v>
      </c>
      <c r="O157" s="47" t="s">
        <v>107</v>
      </c>
      <c r="P157" s="47" t="s">
        <v>393</v>
      </c>
      <c r="Q157" s="47" t="s">
        <v>14</v>
      </c>
      <c r="R157" s="47">
        <v>1</v>
      </c>
      <c r="S157" s="47">
        <v>0</v>
      </c>
      <c r="T157" s="47" t="s">
        <v>41</v>
      </c>
      <c r="U157" s="7">
        <f t="shared" si="6"/>
        <v>0</v>
      </c>
      <c r="V157" s="7">
        <f t="shared" si="7"/>
        <v>1</v>
      </c>
    </row>
    <row r="158" spans="1:22" ht="15" customHeight="1" x14ac:dyDescent="0.25">
      <c r="A158" s="7">
        <f>SUM($B$1:B158)</f>
        <v>16</v>
      </c>
      <c r="B158" s="7">
        <f>IF(COUNTIF($C$1:C158,C158)&gt;1,0,1)</f>
        <v>0</v>
      </c>
      <c r="C158" s="7" t="str">
        <f t="shared" si="8"/>
        <v>UPST603124</v>
      </c>
      <c r="D158" s="47" t="s">
        <v>240</v>
      </c>
      <c r="E158" s="47" t="s">
        <v>23</v>
      </c>
      <c r="F158" s="47" t="s">
        <v>124</v>
      </c>
      <c r="G158" s="47" t="s">
        <v>40</v>
      </c>
      <c r="H158" s="47" t="s">
        <v>123</v>
      </c>
      <c r="I158" s="47" t="s">
        <v>123</v>
      </c>
      <c r="J158" s="47" t="s">
        <v>394</v>
      </c>
      <c r="K158" s="47" t="s">
        <v>36</v>
      </c>
      <c r="L158" s="47" t="s">
        <v>33</v>
      </c>
      <c r="M158" s="47" t="s">
        <v>268</v>
      </c>
      <c r="N158" s="47" t="s">
        <v>34</v>
      </c>
      <c r="O158" s="47" t="s">
        <v>107</v>
      </c>
      <c r="P158" s="47" t="s">
        <v>395</v>
      </c>
      <c r="Q158" s="47" t="s">
        <v>14</v>
      </c>
      <c r="R158" s="47">
        <v>1</v>
      </c>
      <c r="S158" s="47">
        <v>0</v>
      </c>
      <c r="T158" s="47" t="s">
        <v>41</v>
      </c>
      <c r="U158" s="7">
        <f t="shared" si="6"/>
        <v>0</v>
      </c>
      <c r="V158" s="7">
        <f t="shared" si="7"/>
        <v>1</v>
      </c>
    </row>
    <row r="159" spans="1:22" ht="15" customHeight="1" x14ac:dyDescent="0.25">
      <c r="A159" s="7">
        <f>SUM($B$1:B159)</f>
        <v>16</v>
      </c>
      <c r="B159" s="7">
        <f>IF(COUNTIF($C$1:C159,C159)&gt;1,0,1)</f>
        <v>0</v>
      </c>
      <c r="C159" s="7" t="str">
        <f t="shared" si="8"/>
        <v>UPST603124</v>
      </c>
      <c r="D159" s="47" t="s">
        <v>240</v>
      </c>
      <c r="E159" s="47" t="s">
        <v>23</v>
      </c>
      <c r="F159" s="47" t="s">
        <v>124</v>
      </c>
      <c r="G159" s="47" t="s">
        <v>40</v>
      </c>
      <c r="H159" s="47" t="s">
        <v>284</v>
      </c>
      <c r="I159" s="47" t="s">
        <v>285</v>
      </c>
      <c r="J159" s="47" t="s">
        <v>286</v>
      </c>
      <c r="K159" s="47" t="s">
        <v>36</v>
      </c>
      <c r="L159" s="47" t="s">
        <v>33</v>
      </c>
      <c r="M159" s="47" t="s">
        <v>268</v>
      </c>
      <c r="N159" s="47" t="s">
        <v>34</v>
      </c>
      <c r="O159" s="47" t="s">
        <v>107</v>
      </c>
      <c r="P159" s="47" t="s">
        <v>396</v>
      </c>
      <c r="Q159" s="47" t="s">
        <v>14</v>
      </c>
      <c r="R159" s="47">
        <v>345</v>
      </c>
      <c r="S159" s="47">
        <v>18</v>
      </c>
      <c r="T159" s="47" t="s">
        <v>41</v>
      </c>
      <c r="U159" s="7">
        <f t="shared" si="6"/>
        <v>126</v>
      </c>
      <c r="V159" s="7">
        <f t="shared" si="7"/>
        <v>237</v>
      </c>
    </row>
    <row r="160" spans="1:22" ht="15" customHeight="1" x14ac:dyDescent="0.25">
      <c r="A160" s="7">
        <f>SUM($B$1:B160)</f>
        <v>16</v>
      </c>
      <c r="B160" s="7">
        <f>IF(COUNTIF($C$1:C160,C160)&gt;1,0,1)</f>
        <v>0</v>
      </c>
      <c r="C160" s="7" t="str">
        <f t="shared" si="8"/>
        <v>UPST603124</v>
      </c>
      <c r="D160" s="47" t="s">
        <v>240</v>
      </c>
      <c r="E160" s="47" t="s">
        <v>23</v>
      </c>
      <c r="F160" s="47" t="s">
        <v>124</v>
      </c>
      <c r="G160" s="47" t="s">
        <v>40</v>
      </c>
      <c r="H160" s="47" t="s">
        <v>118</v>
      </c>
      <c r="I160" s="47" t="s">
        <v>119</v>
      </c>
      <c r="J160" s="47" t="s">
        <v>286</v>
      </c>
      <c r="K160" s="47" t="s">
        <v>36</v>
      </c>
      <c r="L160" s="47" t="s">
        <v>33</v>
      </c>
      <c r="M160" s="47" t="s">
        <v>268</v>
      </c>
      <c r="N160" s="47" t="s">
        <v>34</v>
      </c>
      <c r="O160" s="47" t="s">
        <v>107</v>
      </c>
      <c r="P160" s="47" t="s">
        <v>396</v>
      </c>
      <c r="Q160" s="47" t="s">
        <v>14</v>
      </c>
      <c r="R160" s="47">
        <v>345</v>
      </c>
      <c r="S160" s="47">
        <v>18</v>
      </c>
      <c r="T160" s="47" t="s">
        <v>41</v>
      </c>
      <c r="U160" s="7">
        <f t="shared" si="6"/>
        <v>126</v>
      </c>
      <c r="V160" s="7">
        <f t="shared" si="7"/>
        <v>237</v>
      </c>
    </row>
    <row r="161" spans="1:22" ht="15" customHeight="1" x14ac:dyDescent="0.25">
      <c r="A161" s="7">
        <f>SUM($B$1:B161)</f>
        <v>16</v>
      </c>
      <c r="B161" s="7">
        <f>IF(COUNTIF($C$1:C161,C161)&gt;1,0,1)</f>
        <v>0</v>
      </c>
      <c r="C161" s="7" t="str">
        <f t="shared" si="8"/>
        <v>UPST603124</v>
      </c>
      <c r="D161" s="47" t="s">
        <v>240</v>
      </c>
      <c r="E161" s="47" t="s">
        <v>23</v>
      </c>
      <c r="F161" s="47" t="s">
        <v>124</v>
      </c>
      <c r="G161" s="47" t="s">
        <v>40</v>
      </c>
      <c r="H161" s="47" t="s">
        <v>123</v>
      </c>
      <c r="I161" s="47" t="s">
        <v>123</v>
      </c>
      <c r="J161" s="47" t="s">
        <v>286</v>
      </c>
      <c r="K161" s="47" t="s">
        <v>36</v>
      </c>
      <c r="L161" s="47" t="s">
        <v>33</v>
      </c>
      <c r="M161" s="47" t="s">
        <v>268</v>
      </c>
      <c r="N161" s="47" t="s">
        <v>34</v>
      </c>
      <c r="O161" s="47" t="s">
        <v>107</v>
      </c>
      <c r="P161" s="47" t="s">
        <v>396</v>
      </c>
      <c r="Q161" s="47" t="s">
        <v>14</v>
      </c>
      <c r="R161" s="47">
        <v>345</v>
      </c>
      <c r="S161" s="47">
        <v>18</v>
      </c>
      <c r="T161" s="47" t="s">
        <v>41</v>
      </c>
      <c r="U161" s="7">
        <f t="shared" si="6"/>
        <v>126</v>
      </c>
      <c r="V161" s="7">
        <f t="shared" si="7"/>
        <v>237</v>
      </c>
    </row>
    <row r="162" spans="1:22" ht="15" customHeight="1" x14ac:dyDescent="0.25">
      <c r="A162" s="7">
        <f>SUM($B$1:B162)</f>
        <v>17</v>
      </c>
      <c r="B162" s="7">
        <f>IF(COUNTIF($C$1:C162,C162)&gt;1,0,1)</f>
        <v>1</v>
      </c>
      <c r="C162" s="7" t="str">
        <f t="shared" si="8"/>
        <v>UPST606198</v>
      </c>
      <c r="D162" s="47" t="s">
        <v>397</v>
      </c>
      <c r="E162" s="47" t="s">
        <v>23</v>
      </c>
      <c r="F162" s="47" t="s">
        <v>398</v>
      </c>
      <c r="G162" s="47" t="s">
        <v>399</v>
      </c>
      <c r="H162" s="47" t="s">
        <v>400</v>
      </c>
      <c r="I162" s="47" t="s">
        <v>401</v>
      </c>
      <c r="J162" s="47" t="s">
        <v>402</v>
      </c>
      <c r="K162" s="47" t="s">
        <v>24</v>
      </c>
      <c r="L162" s="47" t="s">
        <v>33</v>
      </c>
      <c r="M162" s="47" t="s">
        <v>403</v>
      </c>
      <c r="N162" s="47" t="s">
        <v>34</v>
      </c>
      <c r="O162" s="47" t="s">
        <v>74</v>
      </c>
      <c r="P162" s="47" t="s">
        <v>404</v>
      </c>
      <c r="Q162" s="47" t="s">
        <v>36</v>
      </c>
      <c r="R162" s="47">
        <v>5</v>
      </c>
      <c r="S162" s="47">
        <v>0</v>
      </c>
      <c r="T162" s="47" t="s">
        <v>26</v>
      </c>
      <c r="U162" s="7">
        <f t="shared" ref="U162:U225" si="9">S162*7</f>
        <v>0</v>
      </c>
      <c r="V162" s="7">
        <f t="shared" ref="V162:V225" si="10">R162-U162+S162</f>
        <v>5</v>
      </c>
    </row>
    <row r="163" spans="1:22" ht="15" customHeight="1" x14ac:dyDescent="0.25">
      <c r="A163" s="7">
        <f>SUM($B$1:B163)</f>
        <v>17</v>
      </c>
      <c r="B163" s="7">
        <f>IF(COUNTIF($C$1:C163,C163)&gt;1,0,1)</f>
        <v>0</v>
      </c>
      <c r="C163" s="7" t="str">
        <f t="shared" si="8"/>
        <v>UPST606198</v>
      </c>
      <c r="D163" s="47" t="s">
        <v>397</v>
      </c>
      <c r="E163" s="47" t="s">
        <v>23</v>
      </c>
      <c r="F163" s="47" t="s">
        <v>398</v>
      </c>
      <c r="G163" s="47" t="s">
        <v>399</v>
      </c>
      <c r="H163" s="47" t="s">
        <v>400</v>
      </c>
      <c r="I163" s="47" t="s">
        <v>401</v>
      </c>
      <c r="J163" s="47" t="s">
        <v>405</v>
      </c>
      <c r="K163" s="47" t="s">
        <v>24</v>
      </c>
      <c r="L163" s="47" t="s">
        <v>33</v>
      </c>
      <c r="M163" s="47" t="s">
        <v>403</v>
      </c>
      <c r="N163" s="47" t="s">
        <v>34</v>
      </c>
      <c r="O163" s="47" t="s">
        <v>74</v>
      </c>
      <c r="P163" s="47" t="s">
        <v>406</v>
      </c>
      <c r="Q163" s="47" t="s">
        <v>36</v>
      </c>
      <c r="R163" s="47">
        <v>1450</v>
      </c>
      <c r="S163" s="47">
        <v>24</v>
      </c>
      <c r="T163" s="47" t="s">
        <v>26</v>
      </c>
      <c r="U163" s="7">
        <f t="shared" si="9"/>
        <v>168</v>
      </c>
      <c r="V163" s="7">
        <f t="shared" si="10"/>
        <v>1306</v>
      </c>
    </row>
    <row r="164" spans="1:22" ht="15" customHeight="1" x14ac:dyDescent="0.25">
      <c r="A164" s="7">
        <f>SUM($B$1:B164)</f>
        <v>17</v>
      </c>
      <c r="B164" s="7">
        <f>IF(COUNTIF($C$1:C164,C164)&gt;1,0,1)</f>
        <v>0</v>
      </c>
      <c r="C164" s="7" t="str">
        <f t="shared" si="8"/>
        <v>UPST606198</v>
      </c>
      <c r="D164" s="47" t="s">
        <v>397</v>
      </c>
      <c r="E164" s="47" t="s">
        <v>23</v>
      </c>
      <c r="F164" s="47" t="s">
        <v>398</v>
      </c>
      <c r="G164" s="47" t="s">
        <v>399</v>
      </c>
      <c r="H164" s="47" t="s">
        <v>400</v>
      </c>
      <c r="I164" s="47" t="s">
        <v>401</v>
      </c>
      <c r="J164" s="47" t="s">
        <v>407</v>
      </c>
      <c r="K164" s="47" t="s">
        <v>24</v>
      </c>
      <c r="L164" s="47" t="s">
        <v>33</v>
      </c>
      <c r="M164" s="47" t="s">
        <v>403</v>
      </c>
      <c r="N164" s="47" t="s">
        <v>34</v>
      </c>
      <c r="O164" s="47" t="s">
        <v>74</v>
      </c>
      <c r="P164" s="47" t="s">
        <v>408</v>
      </c>
      <c r="Q164" s="47" t="s">
        <v>36</v>
      </c>
      <c r="R164" s="47">
        <v>67</v>
      </c>
      <c r="S164" s="47">
        <v>2</v>
      </c>
      <c r="T164" s="47" t="s">
        <v>26</v>
      </c>
      <c r="U164" s="7">
        <f t="shared" si="9"/>
        <v>14</v>
      </c>
      <c r="V164" s="7">
        <f t="shared" si="10"/>
        <v>55</v>
      </c>
    </row>
    <row r="165" spans="1:22" ht="15" customHeight="1" x14ac:dyDescent="0.25">
      <c r="A165" s="7">
        <f>SUM($B$1:B165)</f>
        <v>17</v>
      </c>
      <c r="B165" s="7">
        <f>IF(COUNTIF($C$1:C165,C165)&gt;1,0,1)</f>
        <v>0</v>
      </c>
      <c r="C165" s="7">
        <f t="shared" si="8"/>
        <v>0</v>
      </c>
      <c r="D165" s="47" t="s">
        <v>397</v>
      </c>
      <c r="E165" s="47" t="s">
        <v>23</v>
      </c>
      <c r="F165" s="47" t="s">
        <v>124</v>
      </c>
      <c r="G165" s="47" t="s">
        <v>40</v>
      </c>
      <c r="H165" s="47" t="s">
        <v>123</v>
      </c>
      <c r="I165" s="47" t="s">
        <v>123</v>
      </c>
      <c r="J165" s="47" t="s">
        <v>409</v>
      </c>
      <c r="K165" s="47" t="s">
        <v>14</v>
      </c>
      <c r="L165" s="47" t="s">
        <v>33</v>
      </c>
      <c r="M165" s="47" t="s">
        <v>410</v>
      </c>
      <c r="N165" s="47" t="s">
        <v>34</v>
      </c>
      <c r="O165" s="47" t="s">
        <v>172</v>
      </c>
      <c r="P165" s="47" t="s">
        <v>411</v>
      </c>
      <c r="Q165" s="47" t="s">
        <v>25</v>
      </c>
      <c r="R165" s="47">
        <v>0</v>
      </c>
      <c r="S165" s="47">
        <v>0</v>
      </c>
      <c r="T165" s="47" t="s">
        <v>41</v>
      </c>
      <c r="U165" s="7">
        <f t="shared" si="9"/>
        <v>0</v>
      </c>
      <c r="V165" s="7">
        <f t="shared" si="10"/>
        <v>0</v>
      </c>
    </row>
    <row r="166" spans="1:22" ht="15" customHeight="1" x14ac:dyDescent="0.25">
      <c r="A166" s="7">
        <f>SUM($B$1:B166)</f>
        <v>18</v>
      </c>
      <c r="B166" s="7">
        <f>IF(COUNTIF($C$1:C166,C166)&gt;1,0,1)</f>
        <v>1</v>
      </c>
      <c r="C166" s="7" t="str">
        <f t="shared" si="8"/>
        <v>UPST600646</v>
      </c>
      <c r="D166" s="47" t="s">
        <v>397</v>
      </c>
      <c r="E166" s="47" t="s">
        <v>23</v>
      </c>
      <c r="F166" s="47" t="s">
        <v>124</v>
      </c>
      <c r="G166" s="47" t="s">
        <v>40</v>
      </c>
      <c r="H166" s="47" t="s">
        <v>123</v>
      </c>
      <c r="I166" s="47" t="s">
        <v>123</v>
      </c>
      <c r="J166" s="47" t="s">
        <v>303</v>
      </c>
      <c r="K166" s="47" t="s">
        <v>14</v>
      </c>
      <c r="L166" s="47" t="s">
        <v>33</v>
      </c>
      <c r="M166" s="47" t="s">
        <v>410</v>
      </c>
      <c r="N166" s="47" t="s">
        <v>34</v>
      </c>
      <c r="O166" s="47" t="s">
        <v>172</v>
      </c>
      <c r="P166" s="47" t="s">
        <v>412</v>
      </c>
      <c r="Q166" s="47" t="s">
        <v>25</v>
      </c>
      <c r="R166" s="47">
        <v>1</v>
      </c>
      <c r="S166" s="47">
        <v>0</v>
      </c>
      <c r="T166" s="47" t="s">
        <v>41</v>
      </c>
      <c r="U166" s="7">
        <f t="shared" si="9"/>
        <v>0</v>
      </c>
      <c r="V166" s="7">
        <f t="shared" si="10"/>
        <v>1</v>
      </c>
    </row>
    <row r="167" spans="1:22" ht="15" customHeight="1" x14ac:dyDescent="0.25">
      <c r="A167" s="7">
        <f>SUM($B$1:B167)</f>
        <v>18</v>
      </c>
      <c r="B167" s="7">
        <f>IF(COUNTIF($C$1:C167,C167)&gt;1,0,1)</f>
        <v>0</v>
      </c>
      <c r="C167" s="7">
        <f t="shared" si="8"/>
        <v>0</v>
      </c>
      <c r="D167" s="47" t="s">
        <v>397</v>
      </c>
      <c r="E167" s="47" t="s">
        <v>23</v>
      </c>
      <c r="F167" s="47" t="s">
        <v>124</v>
      </c>
      <c r="G167" s="47" t="s">
        <v>40</v>
      </c>
      <c r="H167" s="47" t="s">
        <v>123</v>
      </c>
      <c r="I167" s="47" t="s">
        <v>123</v>
      </c>
      <c r="J167" s="47" t="s">
        <v>413</v>
      </c>
      <c r="K167" s="47" t="s">
        <v>14</v>
      </c>
      <c r="L167" s="47" t="s">
        <v>33</v>
      </c>
      <c r="M167" s="47" t="s">
        <v>410</v>
      </c>
      <c r="N167" s="47" t="s">
        <v>34</v>
      </c>
      <c r="O167" s="47" t="s">
        <v>172</v>
      </c>
      <c r="P167" s="47" t="s">
        <v>414</v>
      </c>
      <c r="Q167" s="47" t="s">
        <v>25</v>
      </c>
      <c r="R167" s="47">
        <v>0</v>
      </c>
      <c r="S167" s="47">
        <v>0</v>
      </c>
      <c r="T167" s="47" t="s">
        <v>41</v>
      </c>
      <c r="U167" s="7">
        <f t="shared" si="9"/>
        <v>0</v>
      </c>
      <c r="V167" s="7">
        <f t="shared" si="10"/>
        <v>0</v>
      </c>
    </row>
    <row r="168" spans="1:22" ht="15" customHeight="1" x14ac:dyDescent="0.25">
      <c r="A168" s="7">
        <f>SUM($B$1:B168)</f>
        <v>18</v>
      </c>
      <c r="B168" s="7">
        <f>IF(COUNTIF($C$1:C168,C168)&gt;1,0,1)</f>
        <v>0</v>
      </c>
      <c r="C168" s="7">
        <f t="shared" si="8"/>
        <v>0</v>
      </c>
      <c r="D168" s="47" t="s">
        <v>397</v>
      </c>
      <c r="E168" s="47" t="s">
        <v>23</v>
      </c>
      <c r="F168" s="47" t="s">
        <v>124</v>
      </c>
      <c r="G168" s="47" t="s">
        <v>40</v>
      </c>
      <c r="H168" s="47" t="s">
        <v>123</v>
      </c>
      <c r="I168" s="47" t="s">
        <v>123</v>
      </c>
      <c r="J168" s="47" t="s">
        <v>415</v>
      </c>
      <c r="K168" s="47" t="s">
        <v>14</v>
      </c>
      <c r="L168" s="47" t="s">
        <v>33</v>
      </c>
      <c r="M168" s="47" t="s">
        <v>410</v>
      </c>
      <c r="N168" s="47" t="s">
        <v>34</v>
      </c>
      <c r="O168" s="47" t="s">
        <v>172</v>
      </c>
      <c r="P168" s="47" t="s">
        <v>416</v>
      </c>
      <c r="Q168" s="47" t="s">
        <v>25</v>
      </c>
      <c r="R168" s="47">
        <v>0</v>
      </c>
      <c r="S168" s="47">
        <v>0</v>
      </c>
      <c r="T168" s="47" t="s">
        <v>41</v>
      </c>
      <c r="U168" s="7">
        <f t="shared" si="9"/>
        <v>0</v>
      </c>
      <c r="V168" s="7">
        <f t="shared" si="10"/>
        <v>0</v>
      </c>
    </row>
    <row r="169" spans="1:22" ht="15" customHeight="1" x14ac:dyDescent="0.25">
      <c r="A169" s="7">
        <f>SUM($B$1:B169)</f>
        <v>18</v>
      </c>
      <c r="B169" s="7">
        <f>IF(COUNTIF($C$1:C169,C169)&gt;1,0,1)</f>
        <v>0</v>
      </c>
      <c r="C169" s="7" t="str">
        <f t="shared" si="8"/>
        <v>UPST600646</v>
      </c>
      <c r="D169" s="47" t="s">
        <v>397</v>
      </c>
      <c r="E169" s="47" t="s">
        <v>23</v>
      </c>
      <c r="F169" s="47" t="s">
        <v>124</v>
      </c>
      <c r="G169" s="47" t="s">
        <v>40</v>
      </c>
      <c r="H169" s="47" t="s">
        <v>123</v>
      </c>
      <c r="I169" s="47" t="s">
        <v>123</v>
      </c>
      <c r="J169" s="47" t="s">
        <v>311</v>
      </c>
      <c r="K169" s="47" t="s">
        <v>14</v>
      </c>
      <c r="L169" s="47" t="s">
        <v>33</v>
      </c>
      <c r="M169" s="47" t="s">
        <v>410</v>
      </c>
      <c r="N169" s="47" t="s">
        <v>34</v>
      </c>
      <c r="O169" s="47" t="s">
        <v>172</v>
      </c>
      <c r="P169" s="47" t="s">
        <v>417</v>
      </c>
      <c r="Q169" s="47" t="s">
        <v>25</v>
      </c>
      <c r="R169" s="47">
        <v>1</v>
      </c>
      <c r="S169" s="47">
        <v>0</v>
      </c>
      <c r="T169" s="47" t="s">
        <v>41</v>
      </c>
      <c r="U169" s="7">
        <f t="shared" si="9"/>
        <v>0</v>
      </c>
      <c r="V169" s="7">
        <f t="shared" si="10"/>
        <v>1</v>
      </c>
    </row>
    <row r="170" spans="1:22" ht="15" customHeight="1" x14ac:dyDescent="0.25">
      <c r="A170" s="7">
        <f>SUM($B$1:B170)</f>
        <v>18</v>
      </c>
      <c r="B170" s="7">
        <f>IF(COUNTIF($C$1:C170,C170)&gt;1,0,1)</f>
        <v>0</v>
      </c>
      <c r="C170" s="7" t="str">
        <f t="shared" si="8"/>
        <v>UPST600646</v>
      </c>
      <c r="D170" s="47" t="s">
        <v>397</v>
      </c>
      <c r="E170" s="47" t="s">
        <v>23</v>
      </c>
      <c r="F170" s="47" t="s">
        <v>124</v>
      </c>
      <c r="G170" s="47" t="s">
        <v>40</v>
      </c>
      <c r="H170" s="47" t="s">
        <v>123</v>
      </c>
      <c r="I170" s="47" t="s">
        <v>123</v>
      </c>
      <c r="J170" s="47" t="s">
        <v>418</v>
      </c>
      <c r="K170" s="47" t="s">
        <v>14</v>
      </c>
      <c r="L170" s="47" t="s">
        <v>33</v>
      </c>
      <c r="M170" s="47" t="s">
        <v>410</v>
      </c>
      <c r="N170" s="47" t="s">
        <v>34</v>
      </c>
      <c r="O170" s="47" t="s">
        <v>172</v>
      </c>
      <c r="P170" s="47" t="s">
        <v>419</v>
      </c>
      <c r="Q170" s="47" t="s">
        <v>25</v>
      </c>
      <c r="R170" s="47">
        <v>2</v>
      </c>
      <c r="S170" s="47">
        <v>0</v>
      </c>
      <c r="T170" s="47" t="s">
        <v>41</v>
      </c>
      <c r="U170" s="7">
        <f t="shared" si="9"/>
        <v>0</v>
      </c>
      <c r="V170" s="7">
        <f t="shared" si="10"/>
        <v>2</v>
      </c>
    </row>
    <row r="171" spans="1:22" ht="15" customHeight="1" x14ac:dyDescent="0.25">
      <c r="A171" s="7">
        <f>SUM($B$1:B171)</f>
        <v>18</v>
      </c>
      <c r="B171" s="7">
        <f>IF(COUNTIF($C$1:C171,C171)&gt;1,0,1)</f>
        <v>0</v>
      </c>
      <c r="C171" s="7">
        <f t="shared" si="8"/>
        <v>0</v>
      </c>
      <c r="D171" s="47" t="s">
        <v>397</v>
      </c>
      <c r="E171" s="47" t="s">
        <v>23</v>
      </c>
      <c r="F171" s="47" t="s">
        <v>124</v>
      </c>
      <c r="G171" s="47" t="s">
        <v>40</v>
      </c>
      <c r="H171" s="47" t="s">
        <v>123</v>
      </c>
      <c r="I171" s="47" t="s">
        <v>123</v>
      </c>
      <c r="J171" s="47" t="s">
        <v>420</v>
      </c>
      <c r="K171" s="47" t="s">
        <v>14</v>
      </c>
      <c r="L171" s="47" t="s">
        <v>33</v>
      </c>
      <c r="M171" s="47" t="s">
        <v>410</v>
      </c>
      <c r="N171" s="47" t="s">
        <v>34</v>
      </c>
      <c r="O171" s="47" t="s">
        <v>172</v>
      </c>
      <c r="P171" s="47" t="s">
        <v>421</v>
      </c>
      <c r="Q171" s="47" t="s">
        <v>25</v>
      </c>
      <c r="R171" s="47">
        <v>0</v>
      </c>
      <c r="S171" s="47">
        <v>0</v>
      </c>
      <c r="T171" s="47" t="s">
        <v>41</v>
      </c>
      <c r="U171" s="7">
        <f t="shared" si="9"/>
        <v>0</v>
      </c>
      <c r="V171" s="7">
        <f t="shared" si="10"/>
        <v>0</v>
      </c>
    </row>
    <row r="172" spans="1:22" ht="15" customHeight="1" x14ac:dyDescent="0.25">
      <c r="A172" s="7">
        <f>SUM($B$1:B172)</f>
        <v>18</v>
      </c>
      <c r="B172" s="7">
        <f>IF(COUNTIF($C$1:C172,C172)&gt;1,0,1)</f>
        <v>0</v>
      </c>
      <c r="C172" s="7" t="str">
        <f t="shared" si="8"/>
        <v>UPST600646</v>
      </c>
      <c r="D172" s="47" t="s">
        <v>397</v>
      </c>
      <c r="E172" s="47" t="s">
        <v>23</v>
      </c>
      <c r="F172" s="47" t="s">
        <v>124</v>
      </c>
      <c r="G172" s="47" t="s">
        <v>40</v>
      </c>
      <c r="H172" s="47" t="s">
        <v>123</v>
      </c>
      <c r="I172" s="47" t="s">
        <v>123</v>
      </c>
      <c r="J172" s="47" t="s">
        <v>422</v>
      </c>
      <c r="K172" s="47" t="s">
        <v>14</v>
      </c>
      <c r="L172" s="47" t="s">
        <v>33</v>
      </c>
      <c r="M172" s="47" t="s">
        <v>410</v>
      </c>
      <c r="N172" s="47" t="s">
        <v>34</v>
      </c>
      <c r="O172" s="47" t="s">
        <v>172</v>
      </c>
      <c r="P172" s="47" t="s">
        <v>423</v>
      </c>
      <c r="Q172" s="47" t="s">
        <v>25</v>
      </c>
      <c r="R172" s="47">
        <v>1</v>
      </c>
      <c r="S172" s="47">
        <v>0</v>
      </c>
      <c r="T172" s="47" t="s">
        <v>41</v>
      </c>
      <c r="U172" s="7">
        <f t="shared" si="9"/>
        <v>0</v>
      </c>
      <c r="V172" s="7">
        <f t="shared" si="10"/>
        <v>1</v>
      </c>
    </row>
    <row r="173" spans="1:22" ht="15" customHeight="1" x14ac:dyDescent="0.25">
      <c r="A173" s="7">
        <f>SUM($B$1:B173)</f>
        <v>18</v>
      </c>
      <c r="B173" s="7">
        <f>IF(COUNTIF($C$1:C173,C173)&gt;1,0,1)</f>
        <v>0</v>
      </c>
      <c r="C173" s="7">
        <f t="shared" si="8"/>
        <v>0</v>
      </c>
      <c r="D173" s="47" t="s">
        <v>397</v>
      </c>
      <c r="E173" s="47" t="s">
        <v>23</v>
      </c>
      <c r="F173" s="47" t="s">
        <v>124</v>
      </c>
      <c r="G173" s="47" t="s">
        <v>40</v>
      </c>
      <c r="H173" s="47" t="s">
        <v>123</v>
      </c>
      <c r="I173" s="47" t="s">
        <v>123</v>
      </c>
      <c r="J173" s="47" t="s">
        <v>424</v>
      </c>
      <c r="K173" s="47" t="s">
        <v>14</v>
      </c>
      <c r="L173" s="47" t="s">
        <v>33</v>
      </c>
      <c r="M173" s="47" t="s">
        <v>410</v>
      </c>
      <c r="N173" s="47" t="s">
        <v>34</v>
      </c>
      <c r="O173" s="47" t="s">
        <v>172</v>
      </c>
      <c r="P173" s="47" t="s">
        <v>425</v>
      </c>
      <c r="Q173" s="47" t="s">
        <v>25</v>
      </c>
      <c r="R173" s="47">
        <v>0</v>
      </c>
      <c r="S173" s="47">
        <v>0</v>
      </c>
      <c r="T173" s="47" t="s">
        <v>41</v>
      </c>
      <c r="U173" s="7">
        <f t="shared" si="9"/>
        <v>0</v>
      </c>
      <c r="V173" s="7">
        <f t="shared" si="10"/>
        <v>0</v>
      </c>
    </row>
    <row r="174" spans="1:22" ht="15" customHeight="1" x14ac:dyDescent="0.25">
      <c r="A174" s="7">
        <f>SUM($B$1:B174)</f>
        <v>18</v>
      </c>
      <c r="B174" s="7">
        <f>IF(COUNTIF($C$1:C174,C174)&gt;1,0,1)</f>
        <v>0</v>
      </c>
      <c r="C174" s="7">
        <f t="shared" si="8"/>
        <v>0</v>
      </c>
      <c r="D174" s="47" t="s">
        <v>397</v>
      </c>
      <c r="E174" s="47" t="s">
        <v>23</v>
      </c>
      <c r="F174" s="47" t="s">
        <v>124</v>
      </c>
      <c r="G174" s="47" t="s">
        <v>40</v>
      </c>
      <c r="H174" s="47" t="s">
        <v>123</v>
      </c>
      <c r="I174" s="47" t="s">
        <v>123</v>
      </c>
      <c r="J174" s="47" t="s">
        <v>426</v>
      </c>
      <c r="K174" s="47" t="s">
        <v>14</v>
      </c>
      <c r="L174" s="47" t="s">
        <v>33</v>
      </c>
      <c r="M174" s="47" t="s">
        <v>410</v>
      </c>
      <c r="N174" s="47" t="s">
        <v>34</v>
      </c>
      <c r="O174" s="47" t="s">
        <v>172</v>
      </c>
      <c r="P174" s="47" t="s">
        <v>427</v>
      </c>
      <c r="Q174" s="47" t="s">
        <v>25</v>
      </c>
      <c r="R174" s="47">
        <v>0</v>
      </c>
      <c r="S174" s="47">
        <v>0</v>
      </c>
      <c r="T174" s="47" t="s">
        <v>41</v>
      </c>
      <c r="U174" s="7">
        <f t="shared" si="9"/>
        <v>0</v>
      </c>
      <c r="V174" s="7">
        <f t="shared" si="10"/>
        <v>0</v>
      </c>
    </row>
    <row r="175" spans="1:22" ht="15" customHeight="1" x14ac:dyDescent="0.25">
      <c r="A175" s="7">
        <f>SUM($B$1:B175)</f>
        <v>18</v>
      </c>
      <c r="B175" s="7">
        <f>IF(COUNTIF($C$1:C175,C175)&gt;1,0,1)</f>
        <v>0</v>
      </c>
      <c r="C175" s="7">
        <f t="shared" si="8"/>
        <v>0</v>
      </c>
      <c r="D175" s="47" t="s">
        <v>397</v>
      </c>
      <c r="E175" s="47" t="s">
        <v>23</v>
      </c>
      <c r="F175" s="47" t="s">
        <v>124</v>
      </c>
      <c r="G175" s="47" t="s">
        <v>40</v>
      </c>
      <c r="H175" s="47" t="s">
        <v>123</v>
      </c>
      <c r="I175" s="47" t="s">
        <v>123</v>
      </c>
      <c r="J175" s="47" t="s">
        <v>428</v>
      </c>
      <c r="K175" s="47" t="s">
        <v>14</v>
      </c>
      <c r="L175" s="47" t="s">
        <v>33</v>
      </c>
      <c r="M175" s="47" t="s">
        <v>410</v>
      </c>
      <c r="N175" s="47" t="s">
        <v>34</v>
      </c>
      <c r="O175" s="47" t="s">
        <v>172</v>
      </c>
      <c r="P175" s="47" t="s">
        <v>429</v>
      </c>
      <c r="Q175" s="47" t="s">
        <v>25</v>
      </c>
      <c r="R175" s="47">
        <v>0</v>
      </c>
      <c r="S175" s="47">
        <v>0</v>
      </c>
      <c r="T175" s="47" t="s">
        <v>41</v>
      </c>
      <c r="U175" s="7">
        <f t="shared" si="9"/>
        <v>0</v>
      </c>
      <c r="V175" s="7">
        <f t="shared" si="10"/>
        <v>0</v>
      </c>
    </row>
    <row r="176" spans="1:22" ht="15" customHeight="1" x14ac:dyDescent="0.25">
      <c r="A176" s="7">
        <f>SUM($B$1:B176)</f>
        <v>18</v>
      </c>
      <c r="B176" s="7">
        <f>IF(COUNTIF($C$1:C176,C176)&gt;1,0,1)</f>
        <v>0</v>
      </c>
      <c r="C176" s="7" t="str">
        <f t="shared" si="8"/>
        <v>UPST600646</v>
      </c>
      <c r="D176" s="47" t="s">
        <v>397</v>
      </c>
      <c r="E176" s="47" t="s">
        <v>23</v>
      </c>
      <c r="F176" s="47" t="s">
        <v>124</v>
      </c>
      <c r="G176" s="47" t="s">
        <v>40</v>
      </c>
      <c r="H176" s="47" t="s">
        <v>123</v>
      </c>
      <c r="I176" s="47" t="s">
        <v>123</v>
      </c>
      <c r="J176" s="47" t="s">
        <v>430</v>
      </c>
      <c r="K176" s="47" t="s">
        <v>14</v>
      </c>
      <c r="L176" s="47" t="s">
        <v>33</v>
      </c>
      <c r="M176" s="47" t="s">
        <v>410</v>
      </c>
      <c r="N176" s="47" t="s">
        <v>34</v>
      </c>
      <c r="O176" s="47" t="s">
        <v>172</v>
      </c>
      <c r="P176" s="47" t="s">
        <v>431</v>
      </c>
      <c r="Q176" s="47" t="s">
        <v>25</v>
      </c>
      <c r="R176" s="47">
        <v>1</v>
      </c>
      <c r="S176" s="47">
        <v>0</v>
      </c>
      <c r="T176" s="47" t="s">
        <v>41</v>
      </c>
      <c r="U176" s="7">
        <f t="shared" si="9"/>
        <v>0</v>
      </c>
      <c r="V176" s="7">
        <f t="shared" si="10"/>
        <v>1</v>
      </c>
    </row>
    <row r="177" spans="1:22" ht="15" customHeight="1" x14ac:dyDescent="0.25">
      <c r="A177" s="7">
        <f>SUM($B$1:B177)</f>
        <v>18</v>
      </c>
      <c r="B177" s="7">
        <f>IF(COUNTIF($C$1:C177,C177)&gt;1,0,1)</f>
        <v>0</v>
      </c>
      <c r="C177" s="7" t="str">
        <f t="shared" si="8"/>
        <v>UPST600646</v>
      </c>
      <c r="D177" s="47" t="s">
        <v>397</v>
      </c>
      <c r="E177" s="47" t="s">
        <v>23</v>
      </c>
      <c r="F177" s="47" t="s">
        <v>124</v>
      </c>
      <c r="G177" s="47" t="s">
        <v>40</v>
      </c>
      <c r="H177" s="47" t="s">
        <v>123</v>
      </c>
      <c r="I177" s="47" t="s">
        <v>123</v>
      </c>
      <c r="J177" s="47" t="s">
        <v>362</v>
      </c>
      <c r="K177" s="47" t="s">
        <v>14</v>
      </c>
      <c r="L177" s="47" t="s">
        <v>33</v>
      </c>
      <c r="M177" s="47" t="s">
        <v>410</v>
      </c>
      <c r="N177" s="47" t="s">
        <v>34</v>
      </c>
      <c r="O177" s="47" t="s">
        <v>172</v>
      </c>
      <c r="P177" s="47" t="s">
        <v>432</v>
      </c>
      <c r="Q177" s="47" t="s">
        <v>25</v>
      </c>
      <c r="R177" s="47">
        <v>1</v>
      </c>
      <c r="S177" s="47">
        <v>0</v>
      </c>
      <c r="T177" s="47" t="s">
        <v>41</v>
      </c>
      <c r="U177" s="7">
        <f t="shared" si="9"/>
        <v>0</v>
      </c>
      <c r="V177" s="7">
        <f t="shared" si="10"/>
        <v>1</v>
      </c>
    </row>
    <row r="178" spans="1:22" ht="15" customHeight="1" x14ac:dyDescent="0.25">
      <c r="A178" s="7">
        <f>SUM($B$1:B178)</f>
        <v>18</v>
      </c>
      <c r="B178" s="7">
        <f>IF(COUNTIF($C$1:C178,C178)&gt;1,0,1)</f>
        <v>0</v>
      </c>
      <c r="C178" s="7" t="str">
        <f t="shared" si="8"/>
        <v>UPST600646</v>
      </c>
      <c r="D178" s="47" t="s">
        <v>397</v>
      </c>
      <c r="E178" s="47" t="s">
        <v>23</v>
      </c>
      <c r="F178" s="47" t="s">
        <v>124</v>
      </c>
      <c r="G178" s="47" t="s">
        <v>40</v>
      </c>
      <c r="H178" s="47" t="s">
        <v>123</v>
      </c>
      <c r="I178" s="47" t="s">
        <v>123</v>
      </c>
      <c r="J178" s="47" t="s">
        <v>433</v>
      </c>
      <c r="K178" s="47" t="s">
        <v>14</v>
      </c>
      <c r="L178" s="47" t="s">
        <v>33</v>
      </c>
      <c r="M178" s="47" t="s">
        <v>410</v>
      </c>
      <c r="N178" s="47" t="s">
        <v>34</v>
      </c>
      <c r="O178" s="47" t="s">
        <v>172</v>
      </c>
      <c r="P178" s="47" t="s">
        <v>434</v>
      </c>
      <c r="Q178" s="47" t="s">
        <v>25</v>
      </c>
      <c r="R178" s="47">
        <v>2</v>
      </c>
      <c r="S178" s="47">
        <v>0</v>
      </c>
      <c r="T178" s="47" t="s">
        <v>41</v>
      </c>
      <c r="U178" s="7">
        <f t="shared" si="9"/>
        <v>0</v>
      </c>
      <c r="V178" s="7">
        <f t="shared" si="10"/>
        <v>2</v>
      </c>
    </row>
    <row r="179" spans="1:22" ht="15" customHeight="1" x14ac:dyDescent="0.25">
      <c r="A179" s="7">
        <f>SUM($B$1:B179)</f>
        <v>18</v>
      </c>
      <c r="B179" s="7">
        <f>IF(COUNTIF($C$1:C179,C179)&gt;1,0,1)</f>
        <v>0</v>
      </c>
      <c r="C179" s="7" t="str">
        <f t="shared" si="8"/>
        <v>UPST600646</v>
      </c>
      <c r="D179" s="47" t="s">
        <v>397</v>
      </c>
      <c r="E179" s="47" t="s">
        <v>23</v>
      </c>
      <c r="F179" s="47" t="s">
        <v>124</v>
      </c>
      <c r="G179" s="47" t="s">
        <v>40</v>
      </c>
      <c r="H179" s="47" t="s">
        <v>123</v>
      </c>
      <c r="I179" s="47" t="s">
        <v>123</v>
      </c>
      <c r="J179" s="47" t="s">
        <v>435</v>
      </c>
      <c r="K179" s="47" t="s">
        <v>14</v>
      </c>
      <c r="L179" s="47" t="s">
        <v>33</v>
      </c>
      <c r="M179" s="47" t="s">
        <v>410</v>
      </c>
      <c r="N179" s="47" t="s">
        <v>34</v>
      </c>
      <c r="O179" s="47" t="s">
        <v>172</v>
      </c>
      <c r="P179" s="47" t="s">
        <v>436</v>
      </c>
      <c r="Q179" s="47" t="s">
        <v>25</v>
      </c>
      <c r="R179" s="47">
        <v>1</v>
      </c>
      <c r="S179" s="47">
        <v>0</v>
      </c>
      <c r="T179" s="47" t="s">
        <v>41</v>
      </c>
      <c r="U179" s="7">
        <f t="shared" si="9"/>
        <v>0</v>
      </c>
      <c r="V179" s="7">
        <f t="shared" si="10"/>
        <v>1</v>
      </c>
    </row>
    <row r="180" spans="1:22" ht="15" customHeight="1" x14ac:dyDescent="0.25">
      <c r="A180" s="7">
        <f>SUM($B$1:B180)</f>
        <v>18</v>
      </c>
      <c r="B180" s="7">
        <f>IF(COUNTIF($C$1:C180,C180)&gt;1,0,1)</f>
        <v>0</v>
      </c>
      <c r="C180" s="7">
        <f t="shared" si="8"/>
        <v>0</v>
      </c>
      <c r="D180" s="47" t="s">
        <v>397</v>
      </c>
      <c r="E180" s="47" t="s">
        <v>23</v>
      </c>
      <c r="F180" s="47" t="s">
        <v>124</v>
      </c>
      <c r="G180" s="47" t="s">
        <v>40</v>
      </c>
      <c r="H180" s="47" t="s">
        <v>123</v>
      </c>
      <c r="I180" s="47" t="s">
        <v>123</v>
      </c>
      <c r="J180" s="47" t="s">
        <v>437</v>
      </c>
      <c r="K180" s="47" t="s">
        <v>14</v>
      </c>
      <c r="L180" s="47" t="s">
        <v>33</v>
      </c>
      <c r="M180" s="47" t="s">
        <v>410</v>
      </c>
      <c r="N180" s="47" t="s">
        <v>34</v>
      </c>
      <c r="O180" s="47" t="s">
        <v>172</v>
      </c>
      <c r="P180" s="47" t="s">
        <v>438</v>
      </c>
      <c r="Q180" s="47" t="s">
        <v>25</v>
      </c>
      <c r="R180" s="47">
        <v>0</v>
      </c>
      <c r="S180" s="47">
        <v>0</v>
      </c>
      <c r="T180" s="47" t="s">
        <v>41</v>
      </c>
      <c r="U180" s="7">
        <f t="shared" si="9"/>
        <v>0</v>
      </c>
      <c r="V180" s="7">
        <f t="shared" si="10"/>
        <v>0</v>
      </c>
    </row>
    <row r="181" spans="1:22" ht="15" customHeight="1" x14ac:dyDescent="0.25">
      <c r="A181" s="7">
        <f>SUM($B$1:B181)</f>
        <v>18</v>
      </c>
      <c r="B181" s="7">
        <f>IF(COUNTIF($C$1:C181,C181)&gt;1,0,1)</f>
        <v>0</v>
      </c>
      <c r="C181" s="7">
        <f t="shared" si="8"/>
        <v>0</v>
      </c>
      <c r="D181" s="47" t="s">
        <v>397</v>
      </c>
      <c r="E181" s="47" t="s">
        <v>23</v>
      </c>
      <c r="F181" s="47" t="s">
        <v>124</v>
      </c>
      <c r="G181" s="47" t="s">
        <v>40</v>
      </c>
      <c r="H181" s="47" t="s">
        <v>123</v>
      </c>
      <c r="I181" s="47" t="s">
        <v>123</v>
      </c>
      <c r="J181" s="47" t="s">
        <v>439</v>
      </c>
      <c r="K181" s="47" t="s">
        <v>14</v>
      </c>
      <c r="L181" s="47" t="s">
        <v>33</v>
      </c>
      <c r="M181" s="47" t="s">
        <v>410</v>
      </c>
      <c r="N181" s="47" t="s">
        <v>34</v>
      </c>
      <c r="O181" s="47" t="s">
        <v>172</v>
      </c>
      <c r="P181" s="47" t="s">
        <v>440</v>
      </c>
      <c r="Q181" s="47" t="s">
        <v>25</v>
      </c>
      <c r="R181" s="47">
        <v>0</v>
      </c>
      <c r="S181" s="47">
        <v>0</v>
      </c>
      <c r="T181" s="47" t="s">
        <v>41</v>
      </c>
      <c r="U181" s="7">
        <f t="shared" si="9"/>
        <v>0</v>
      </c>
      <c r="V181" s="7">
        <f t="shared" si="10"/>
        <v>0</v>
      </c>
    </row>
    <row r="182" spans="1:22" ht="15" customHeight="1" x14ac:dyDescent="0.25">
      <c r="A182" s="7">
        <f>SUM($B$1:B182)</f>
        <v>18</v>
      </c>
      <c r="B182" s="7">
        <f>IF(COUNTIF($C$1:C182,C182)&gt;1,0,1)</f>
        <v>0</v>
      </c>
      <c r="C182" s="7">
        <f t="shared" si="8"/>
        <v>0</v>
      </c>
      <c r="D182" s="47" t="s">
        <v>397</v>
      </c>
      <c r="E182" s="47" t="s">
        <v>23</v>
      </c>
      <c r="F182" s="47" t="s">
        <v>124</v>
      </c>
      <c r="G182" s="47" t="s">
        <v>40</v>
      </c>
      <c r="H182" s="47" t="s">
        <v>123</v>
      </c>
      <c r="I182" s="47" t="s">
        <v>123</v>
      </c>
      <c r="J182" s="47" t="s">
        <v>441</v>
      </c>
      <c r="K182" s="47" t="s">
        <v>14</v>
      </c>
      <c r="L182" s="47" t="s">
        <v>33</v>
      </c>
      <c r="M182" s="47" t="s">
        <v>410</v>
      </c>
      <c r="N182" s="47" t="s">
        <v>34</v>
      </c>
      <c r="O182" s="47" t="s">
        <v>172</v>
      </c>
      <c r="P182" s="47" t="s">
        <v>442</v>
      </c>
      <c r="Q182" s="47" t="s">
        <v>25</v>
      </c>
      <c r="R182" s="47">
        <v>0</v>
      </c>
      <c r="S182" s="47">
        <v>0</v>
      </c>
      <c r="T182" s="47" t="s">
        <v>41</v>
      </c>
      <c r="U182" s="7">
        <f t="shared" si="9"/>
        <v>0</v>
      </c>
      <c r="V182" s="7">
        <f t="shared" si="10"/>
        <v>0</v>
      </c>
    </row>
    <row r="183" spans="1:22" ht="15" customHeight="1" x14ac:dyDescent="0.25">
      <c r="A183" s="7">
        <f>SUM($B$1:B183)</f>
        <v>18</v>
      </c>
      <c r="B183" s="7">
        <f>IF(COUNTIF($C$1:C183,C183)&gt;1,0,1)</f>
        <v>0</v>
      </c>
      <c r="C183" s="7" t="str">
        <f t="shared" si="8"/>
        <v>UPST600646</v>
      </c>
      <c r="D183" s="47" t="s">
        <v>397</v>
      </c>
      <c r="E183" s="47" t="s">
        <v>23</v>
      </c>
      <c r="F183" s="47" t="s">
        <v>124</v>
      </c>
      <c r="G183" s="47" t="s">
        <v>40</v>
      </c>
      <c r="H183" s="47" t="s">
        <v>123</v>
      </c>
      <c r="I183" s="47" t="s">
        <v>123</v>
      </c>
      <c r="J183" s="47" t="s">
        <v>443</v>
      </c>
      <c r="K183" s="47" t="s">
        <v>14</v>
      </c>
      <c r="L183" s="47" t="s">
        <v>33</v>
      </c>
      <c r="M183" s="47" t="s">
        <v>410</v>
      </c>
      <c r="N183" s="47" t="s">
        <v>34</v>
      </c>
      <c r="O183" s="47" t="s">
        <v>172</v>
      </c>
      <c r="P183" s="47" t="s">
        <v>444</v>
      </c>
      <c r="Q183" s="47" t="s">
        <v>25</v>
      </c>
      <c r="R183" s="47">
        <v>27</v>
      </c>
      <c r="S183" s="47">
        <v>0</v>
      </c>
      <c r="T183" s="47" t="s">
        <v>41</v>
      </c>
      <c r="U183" s="7">
        <f t="shared" si="9"/>
        <v>0</v>
      </c>
      <c r="V183" s="7">
        <f t="shared" si="10"/>
        <v>27</v>
      </c>
    </row>
    <row r="184" spans="1:22" ht="15" customHeight="1" x14ac:dyDescent="0.25">
      <c r="A184" s="7">
        <f>SUM($B$1:B184)</f>
        <v>18</v>
      </c>
      <c r="B184" s="7">
        <f>IF(COUNTIF($C$1:C184,C184)&gt;1,0,1)</f>
        <v>0</v>
      </c>
      <c r="C184" s="7" t="str">
        <f t="shared" si="8"/>
        <v>UPST600646</v>
      </c>
      <c r="D184" s="47" t="s">
        <v>397</v>
      </c>
      <c r="E184" s="47" t="s">
        <v>23</v>
      </c>
      <c r="F184" s="47" t="s">
        <v>124</v>
      </c>
      <c r="G184" s="47" t="s">
        <v>40</v>
      </c>
      <c r="H184" s="47" t="s">
        <v>118</v>
      </c>
      <c r="I184" s="47" t="s">
        <v>119</v>
      </c>
      <c r="J184" s="47" t="s">
        <v>445</v>
      </c>
      <c r="K184" s="47" t="s">
        <v>14</v>
      </c>
      <c r="L184" s="47" t="s">
        <v>33</v>
      </c>
      <c r="M184" s="47" t="s">
        <v>410</v>
      </c>
      <c r="N184" s="47" t="s">
        <v>34</v>
      </c>
      <c r="O184" s="47" t="s">
        <v>172</v>
      </c>
      <c r="P184" s="47" t="s">
        <v>446</v>
      </c>
      <c r="Q184" s="47" t="s">
        <v>25</v>
      </c>
      <c r="R184" s="47">
        <v>1382</v>
      </c>
      <c r="S184" s="47">
        <v>44</v>
      </c>
      <c r="T184" s="47" t="s">
        <v>41</v>
      </c>
      <c r="U184" s="7">
        <f t="shared" si="9"/>
        <v>308</v>
      </c>
      <c r="V184" s="7">
        <f t="shared" si="10"/>
        <v>1118</v>
      </c>
    </row>
    <row r="185" spans="1:22" ht="15" customHeight="1" x14ac:dyDescent="0.25">
      <c r="A185" s="7">
        <f>SUM($B$1:B185)</f>
        <v>18</v>
      </c>
      <c r="B185" s="7">
        <f>IF(COUNTIF($C$1:C185,C185)&gt;1,0,1)</f>
        <v>0</v>
      </c>
      <c r="C185" s="7" t="str">
        <f t="shared" si="8"/>
        <v>UPST600646</v>
      </c>
      <c r="D185" s="47" t="s">
        <v>397</v>
      </c>
      <c r="E185" s="47" t="s">
        <v>23</v>
      </c>
      <c r="F185" s="47" t="s">
        <v>124</v>
      </c>
      <c r="G185" s="47" t="s">
        <v>40</v>
      </c>
      <c r="H185" s="47" t="s">
        <v>123</v>
      </c>
      <c r="I185" s="47" t="s">
        <v>123</v>
      </c>
      <c r="J185" s="47" t="s">
        <v>445</v>
      </c>
      <c r="K185" s="47" t="s">
        <v>14</v>
      </c>
      <c r="L185" s="47" t="s">
        <v>33</v>
      </c>
      <c r="M185" s="47" t="s">
        <v>410</v>
      </c>
      <c r="N185" s="47" t="s">
        <v>34</v>
      </c>
      <c r="O185" s="47" t="s">
        <v>172</v>
      </c>
      <c r="P185" s="47" t="s">
        <v>446</v>
      </c>
      <c r="Q185" s="47" t="s">
        <v>25</v>
      </c>
      <c r="R185" s="47">
        <v>1382</v>
      </c>
      <c r="S185" s="47">
        <v>44</v>
      </c>
      <c r="T185" s="47" t="s">
        <v>41</v>
      </c>
      <c r="U185" s="7">
        <f t="shared" si="9"/>
        <v>308</v>
      </c>
      <c r="V185" s="7">
        <f t="shared" si="10"/>
        <v>1118</v>
      </c>
    </row>
    <row r="186" spans="1:22" ht="15" customHeight="1" x14ac:dyDescent="0.25">
      <c r="A186" s="7">
        <f>SUM($B$1:B186)</f>
        <v>19</v>
      </c>
      <c r="B186" s="7">
        <f>IF(COUNTIF($C$1:C186,C186)&gt;1,0,1)</f>
        <v>1</v>
      </c>
      <c r="C186" s="7" t="str">
        <f t="shared" si="8"/>
        <v>UPST837230</v>
      </c>
      <c r="D186" s="47" t="s">
        <v>397</v>
      </c>
      <c r="E186" s="47" t="s">
        <v>23</v>
      </c>
      <c r="F186" s="47" t="s">
        <v>124</v>
      </c>
      <c r="G186" s="47" t="s">
        <v>40</v>
      </c>
      <c r="H186" s="47" t="s">
        <v>338</v>
      </c>
      <c r="I186" s="47" t="s">
        <v>447</v>
      </c>
      <c r="J186" s="47" t="s">
        <v>448</v>
      </c>
      <c r="K186" s="47" t="s">
        <v>14</v>
      </c>
      <c r="L186" s="47" t="s">
        <v>33</v>
      </c>
      <c r="M186" s="47" t="s">
        <v>449</v>
      </c>
      <c r="N186" s="47" t="s">
        <v>34</v>
      </c>
      <c r="O186" s="47" t="s">
        <v>172</v>
      </c>
      <c r="P186" s="47" t="s">
        <v>450</v>
      </c>
      <c r="Q186" s="47" t="s">
        <v>25</v>
      </c>
      <c r="R186" s="47">
        <v>8</v>
      </c>
      <c r="S186" s="47">
        <v>0</v>
      </c>
      <c r="T186" s="47" t="s">
        <v>41</v>
      </c>
      <c r="U186" s="7">
        <f t="shared" si="9"/>
        <v>0</v>
      </c>
      <c r="V186" s="7">
        <f t="shared" si="10"/>
        <v>8</v>
      </c>
    </row>
    <row r="187" spans="1:22" ht="15" customHeight="1" x14ac:dyDescent="0.25">
      <c r="A187" s="7">
        <f>SUM($B$1:B187)</f>
        <v>19</v>
      </c>
      <c r="B187" s="7">
        <f>IF(COUNTIF($C$1:C187,C187)&gt;1,0,1)</f>
        <v>0</v>
      </c>
      <c r="C187" s="7" t="str">
        <f t="shared" si="8"/>
        <v>UPST600646</v>
      </c>
      <c r="D187" s="47" t="s">
        <v>397</v>
      </c>
      <c r="E187" s="47" t="s">
        <v>23</v>
      </c>
      <c r="F187" s="47" t="s">
        <v>124</v>
      </c>
      <c r="G187" s="47" t="s">
        <v>40</v>
      </c>
      <c r="H187" s="47" t="s">
        <v>123</v>
      </c>
      <c r="I187" s="47" t="s">
        <v>123</v>
      </c>
      <c r="J187" s="47" t="s">
        <v>451</v>
      </c>
      <c r="K187" s="47" t="s">
        <v>36</v>
      </c>
      <c r="L187" s="47" t="s">
        <v>33</v>
      </c>
      <c r="M187" s="47" t="s">
        <v>410</v>
      </c>
      <c r="N187" s="47" t="s">
        <v>34</v>
      </c>
      <c r="O187" s="47" t="s">
        <v>74</v>
      </c>
      <c r="P187" s="47" t="s">
        <v>452</v>
      </c>
      <c r="Q187" s="47" t="s">
        <v>25</v>
      </c>
      <c r="R187" s="47">
        <v>1</v>
      </c>
      <c r="S187" s="47">
        <v>0</v>
      </c>
      <c r="T187" s="47" t="s">
        <v>41</v>
      </c>
      <c r="U187" s="7">
        <f t="shared" si="9"/>
        <v>0</v>
      </c>
      <c r="V187" s="7">
        <f t="shared" si="10"/>
        <v>1</v>
      </c>
    </row>
    <row r="188" spans="1:22" ht="15" customHeight="1" x14ac:dyDescent="0.25">
      <c r="A188" s="7">
        <f>SUM($B$1:B188)</f>
        <v>19</v>
      </c>
      <c r="B188" s="7">
        <f>IF(COUNTIF($C$1:C188,C188)&gt;1,0,1)</f>
        <v>0</v>
      </c>
      <c r="C188" s="7" t="str">
        <f t="shared" si="8"/>
        <v>UPST600646</v>
      </c>
      <c r="D188" s="47" t="s">
        <v>397</v>
      </c>
      <c r="E188" s="47" t="s">
        <v>23</v>
      </c>
      <c r="F188" s="47" t="s">
        <v>124</v>
      </c>
      <c r="G188" s="47" t="s">
        <v>40</v>
      </c>
      <c r="H188" s="47" t="s">
        <v>123</v>
      </c>
      <c r="I188" s="47" t="s">
        <v>123</v>
      </c>
      <c r="J188" s="47" t="s">
        <v>453</v>
      </c>
      <c r="K188" s="47" t="s">
        <v>36</v>
      </c>
      <c r="L188" s="47" t="s">
        <v>33</v>
      </c>
      <c r="M188" s="47" t="s">
        <v>410</v>
      </c>
      <c r="N188" s="47" t="s">
        <v>34</v>
      </c>
      <c r="O188" s="47" t="s">
        <v>74</v>
      </c>
      <c r="P188" s="47" t="s">
        <v>454</v>
      </c>
      <c r="Q188" s="47" t="s">
        <v>25</v>
      </c>
      <c r="R188" s="47">
        <v>2</v>
      </c>
      <c r="S188" s="47">
        <v>0</v>
      </c>
      <c r="T188" s="47" t="s">
        <v>41</v>
      </c>
      <c r="U188" s="7">
        <f t="shared" si="9"/>
        <v>0</v>
      </c>
      <c r="V188" s="7">
        <f t="shared" si="10"/>
        <v>2</v>
      </c>
    </row>
    <row r="189" spans="1:22" ht="15" customHeight="1" x14ac:dyDescent="0.25">
      <c r="A189" s="7">
        <f>SUM($B$1:B189)</f>
        <v>19</v>
      </c>
      <c r="B189" s="7">
        <f>IF(COUNTIF($C$1:C189,C189)&gt;1,0,1)</f>
        <v>0</v>
      </c>
      <c r="C189" s="7" t="str">
        <f t="shared" si="8"/>
        <v>UPST600646</v>
      </c>
      <c r="D189" s="47" t="s">
        <v>397</v>
      </c>
      <c r="E189" s="47" t="s">
        <v>23</v>
      </c>
      <c r="F189" s="47" t="s">
        <v>124</v>
      </c>
      <c r="G189" s="47" t="s">
        <v>40</v>
      </c>
      <c r="H189" s="47" t="s">
        <v>123</v>
      </c>
      <c r="I189" s="47" t="s">
        <v>123</v>
      </c>
      <c r="J189" s="47" t="s">
        <v>375</v>
      </c>
      <c r="K189" s="47" t="s">
        <v>36</v>
      </c>
      <c r="L189" s="47" t="s">
        <v>33</v>
      </c>
      <c r="M189" s="47" t="s">
        <v>410</v>
      </c>
      <c r="N189" s="47" t="s">
        <v>34</v>
      </c>
      <c r="O189" s="47" t="s">
        <v>74</v>
      </c>
      <c r="P189" s="47" t="s">
        <v>455</v>
      </c>
      <c r="Q189" s="47" t="s">
        <v>25</v>
      </c>
      <c r="R189" s="47">
        <v>2</v>
      </c>
      <c r="S189" s="47">
        <v>0</v>
      </c>
      <c r="T189" s="47" t="s">
        <v>41</v>
      </c>
      <c r="U189" s="7">
        <f t="shared" si="9"/>
        <v>0</v>
      </c>
      <c r="V189" s="7">
        <f t="shared" si="10"/>
        <v>2</v>
      </c>
    </row>
    <row r="190" spans="1:22" ht="15" customHeight="1" x14ac:dyDescent="0.25">
      <c r="A190" s="7">
        <f>SUM($B$1:B190)</f>
        <v>19</v>
      </c>
      <c r="B190" s="7">
        <f>IF(COUNTIF($C$1:C190,C190)&gt;1,0,1)</f>
        <v>0</v>
      </c>
      <c r="C190" s="7" t="str">
        <f t="shared" si="8"/>
        <v>UPST600646</v>
      </c>
      <c r="D190" s="47" t="s">
        <v>397</v>
      </c>
      <c r="E190" s="47" t="s">
        <v>23</v>
      </c>
      <c r="F190" s="47" t="s">
        <v>124</v>
      </c>
      <c r="G190" s="47" t="s">
        <v>40</v>
      </c>
      <c r="H190" s="47" t="s">
        <v>123</v>
      </c>
      <c r="I190" s="47" t="s">
        <v>123</v>
      </c>
      <c r="J190" s="47" t="s">
        <v>456</v>
      </c>
      <c r="K190" s="47" t="s">
        <v>36</v>
      </c>
      <c r="L190" s="47" t="s">
        <v>33</v>
      </c>
      <c r="M190" s="47" t="s">
        <v>410</v>
      </c>
      <c r="N190" s="47" t="s">
        <v>34</v>
      </c>
      <c r="O190" s="47" t="s">
        <v>74</v>
      </c>
      <c r="P190" s="47" t="s">
        <v>457</v>
      </c>
      <c r="Q190" s="47" t="s">
        <v>25</v>
      </c>
      <c r="R190" s="47">
        <v>1</v>
      </c>
      <c r="S190" s="47">
        <v>0</v>
      </c>
      <c r="T190" s="47" t="s">
        <v>41</v>
      </c>
      <c r="U190" s="7">
        <f t="shared" si="9"/>
        <v>0</v>
      </c>
      <c r="V190" s="7">
        <f t="shared" si="10"/>
        <v>1</v>
      </c>
    </row>
    <row r="191" spans="1:22" ht="15" customHeight="1" x14ac:dyDescent="0.25">
      <c r="A191" s="7">
        <f>SUM($B$1:B191)</f>
        <v>19</v>
      </c>
      <c r="B191" s="7">
        <f>IF(COUNTIF($C$1:C191,C191)&gt;1,0,1)</f>
        <v>0</v>
      </c>
      <c r="C191" s="7" t="str">
        <f t="shared" si="8"/>
        <v>UPST600646</v>
      </c>
      <c r="D191" s="47" t="s">
        <v>397</v>
      </c>
      <c r="E191" s="47" t="s">
        <v>23</v>
      </c>
      <c r="F191" s="47" t="s">
        <v>124</v>
      </c>
      <c r="G191" s="47" t="s">
        <v>40</v>
      </c>
      <c r="H191" s="47" t="s">
        <v>123</v>
      </c>
      <c r="I191" s="47" t="s">
        <v>123</v>
      </c>
      <c r="J191" s="47" t="s">
        <v>458</v>
      </c>
      <c r="K191" s="47" t="s">
        <v>36</v>
      </c>
      <c r="L191" s="47" t="s">
        <v>33</v>
      </c>
      <c r="M191" s="47" t="s">
        <v>410</v>
      </c>
      <c r="N191" s="47" t="s">
        <v>34</v>
      </c>
      <c r="O191" s="47" t="s">
        <v>74</v>
      </c>
      <c r="P191" s="47" t="s">
        <v>459</v>
      </c>
      <c r="Q191" s="47" t="s">
        <v>25</v>
      </c>
      <c r="R191" s="47">
        <v>1</v>
      </c>
      <c r="S191" s="47">
        <v>0</v>
      </c>
      <c r="T191" s="47" t="s">
        <v>41</v>
      </c>
      <c r="U191" s="7">
        <f t="shared" si="9"/>
        <v>0</v>
      </c>
      <c r="V191" s="7">
        <f t="shared" si="10"/>
        <v>1</v>
      </c>
    </row>
    <row r="192" spans="1:22" ht="15" customHeight="1" x14ac:dyDescent="0.25">
      <c r="A192" s="7">
        <f>SUM($B$1:B192)</f>
        <v>19</v>
      </c>
      <c r="B192" s="7">
        <f>IF(COUNTIF($C$1:C192,C192)&gt;1,0,1)</f>
        <v>0</v>
      </c>
      <c r="C192" s="7" t="str">
        <f t="shared" si="8"/>
        <v>UPST600646</v>
      </c>
      <c r="D192" s="47" t="s">
        <v>397</v>
      </c>
      <c r="E192" s="47" t="s">
        <v>23</v>
      </c>
      <c r="F192" s="47" t="s">
        <v>124</v>
      </c>
      <c r="G192" s="47" t="s">
        <v>40</v>
      </c>
      <c r="H192" s="47" t="s">
        <v>123</v>
      </c>
      <c r="I192" s="47" t="s">
        <v>123</v>
      </c>
      <c r="J192" s="47" t="s">
        <v>460</v>
      </c>
      <c r="K192" s="47" t="s">
        <v>36</v>
      </c>
      <c r="L192" s="47" t="s">
        <v>33</v>
      </c>
      <c r="M192" s="47" t="s">
        <v>410</v>
      </c>
      <c r="N192" s="47" t="s">
        <v>34</v>
      </c>
      <c r="O192" s="47" t="s">
        <v>74</v>
      </c>
      <c r="P192" s="47" t="s">
        <v>461</v>
      </c>
      <c r="Q192" s="47" t="s">
        <v>25</v>
      </c>
      <c r="R192" s="47">
        <v>1</v>
      </c>
      <c r="S192" s="47">
        <v>0</v>
      </c>
      <c r="T192" s="47" t="s">
        <v>41</v>
      </c>
      <c r="U192" s="7">
        <f t="shared" si="9"/>
        <v>0</v>
      </c>
      <c r="V192" s="7">
        <f t="shared" si="10"/>
        <v>1</v>
      </c>
    </row>
    <row r="193" spans="1:22" ht="15" customHeight="1" x14ac:dyDescent="0.25">
      <c r="A193" s="7">
        <f>SUM($B$1:B193)</f>
        <v>19</v>
      </c>
      <c r="B193" s="7">
        <f>IF(COUNTIF($C$1:C193,C193)&gt;1,0,1)</f>
        <v>0</v>
      </c>
      <c r="C193" s="7" t="str">
        <f t="shared" si="8"/>
        <v>UPST600646</v>
      </c>
      <c r="D193" s="47" t="s">
        <v>397</v>
      </c>
      <c r="E193" s="47" t="s">
        <v>23</v>
      </c>
      <c r="F193" s="47" t="s">
        <v>124</v>
      </c>
      <c r="G193" s="47" t="s">
        <v>40</v>
      </c>
      <c r="H193" s="47" t="s">
        <v>123</v>
      </c>
      <c r="I193" s="47" t="s">
        <v>123</v>
      </c>
      <c r="J193" s="47" t="s">
        <v>462</v>
      </c>
      <c r="K193" s="47" t="s">
        <v>36</v>
      </c>
      <c r="L193" s="47" t="s">
        <v>33</v>
      </c>
      <c r="M193" s="47" t="s">
        <v>410</v>
      </c>
      <c r="N193" s="47" t="s">
        <v>34</v>
      </c>
      <c r="O193" s="47" t="s">
        <v>74</v>
      </c>
      <c r="P193" s="47" t="s">
        <v>463</v>
      </c>
      <c r="Q193" s="47" t="s">
        <v>25</v>
      </c>
      <c r="R193" s="47">
        <v>2</v>
      </c>
      <c r="S193" s="47">
        <v>0</v>
      </c>
      <c r="T193" s="47" t="s">
        <v>41</v>
      </c>
      <c r="U193" s="7">
        <f t="shared" si="9"/>
        <v>0</v>
      </c>
      <c r="V193" s="7">
        <f t="shared" si="10"/>
        <v>2</v>
      </c>
    </row>
    <row r="194" spans="1:22" ht="15" customHeight="1" x14ac:dyDescent="0.25">
      <c r="A194" s="7">
        <f>SUM($B$1:B194)</f>
        <v>19</v>
      </c>
      <c r="B194" s="7">
        <f>IF(COUNTIF($C$1:C194,C194)&gt;1,0,1)</f>
        <v>0</v>
      </c>
      <c r="C194" s="7" t="str">
        <f t="shared" si="8"/>
        <v>UPST600646</v>
      </c>
      <c r="D194" s="47" t="s">
        <v>397</v>
      </c>
      <c r="E194" s="47" t="s">
        <v>23</v>
      </c>
      <c r="F194" s="47" t="s">
        <v>124</v>
      </c>
      <c r="G194" s="47" t="s">
        <v>40</v>
      </c>
      <c r="H194" s="47" t="s">
        <v>123</v>
      </c>
      <c r="I194" s="47" t="s">
        <v>123</v>
      </c>
      <c r="J194" s="47" t="s">
        <v>464</v>
      </c>
      <c r="K194" s="47" t="s">
        <v>36</v>
      </c>
      <c r="L194" s="47" t="s">
        <v>33</v>
      </c>
      <c r="M194" s="47" t="s">
        <v>410</v>
      </c>
      <c r="N194" s="47" t="s">
        <v>34</v>
      </c>
      <c r="O194" s="47" t="s">
        <v>74</v>
      </c>
      <c r="P194" s="47" t="s">
        <v>465</v>
      </c>
      <c r="Q194" s="47" t="s">
        <v>25</v>
      </c>
      <c r="R194" s="47">
        <v>3</v>
      </c>
      <c r="S194" s="47">
        <v>0</v>
      </c>
      <c r="T194" s="47" t="s">
        <v>41</v>
      </c>
      <c r="U194" s="7">
        <f t="shared" si="9"/>
        <v>0</v>
      </c>
      <c r="V194" s="7">
        <f t="shared" si="10"/>
        <v>3</v>
      </c>
    </row>
    <row r="195" spans="1:22" ht="15" customHeight="1" x14ac:dyDescent="0.25">
      <c r="A195" s="7">
        <f>SUM($B$1:B195)</f>
        <v>19</v>
      </c>
      <c r="B195" s="7">
        <f>IF(COUNTIF($C$1:C195,C195)&gt;1,0,1)</f>
        <v>0</v>
      </c>
      <c r="C195" s="7" t="str">
        <f t="shared" ref="C195:C258" si="11">IF(R195=0,0,M195)</f>
        <v>UPST600646</v>
      </c>
      <c r="D195" s="47" t="s">
        <v>397</v>
      </c>
      <c r="E195" s="47" t="s">
        <v>23</v>
      </c>
      <c r="F195" s="47" t="s">
        <v>124</v>
      </c>
      <c r="G195" s="47" t="s">
        <v>40</v>
      </c>
      <c r="H195" s="47" t="s">
        <v>123</v>
      </c>
      <c r="I195" s="47" t="s">
        <v>123</v>
      </c>
      <c r="J195" s="47" t="s">
        <v>466</v>
      </c>
      <c r="K195" s="47" t="s">
        <v>36</v>
      </c>
      <c r="L195" s="47" t="s">
        <v>33</v>
      </c>
      <c r="M195" s="47" t="s">
        <v>410</v>
      </c>
      <c r="N195" s="47" t="s">
        <v>34</v>
      </c>
      <c r="O195" s="47" t="s">
        <v>74</v>
      </c>
      <c r="P195" s="47" t="s">
        <v>467</v>
      </c>
      <c r="Q195" s="47" t="s">
        <v>25</v>
      </c>
      <c r="R195" s="47">
        <v>2</v>
      </c>
      <c r="S195" s="47">
        <v>0</v>
      </c>
      <c r="T195" s="47" t="s">
        <v>41</v>
      </c>
      <c r="U195" s="7">
        <f t="shared" si="9"/>
        <v>0</v>
      </c>
      <c r="V195" s="7">
        <f t="shared" si="10"/>
        <v>2</v>
      </c>
    </row>
    <row r="196" spans="1:22" ht="15" customHeight="1" x14ac:dyDescent="0.25">
      <c r="A196" s="7">
        <f>SUM($B$1:B196)</f>
        <v>19</v>
      </c>
      <c r="B196" s="7">
        <f>IF(COUNTIF($C$1:C196,C196)&gt;1,0,1)</f>
        <v>0</v>
      </c>
      <c r="C196" s="7" t="str">
        <f t="shared" si="11"/>
        <v>UPST600646</v>
      </c>
      <c r="D196" s="47" t="s">
        <v>397</v>
      </c>
      <c r="E196" s="47" t="s">
        <v>23</v>
      </c>
      <c r="F196" s="47" t="s">
        <v>124</v>
      </c>
      <c r="G196" s="47" t="s">
        <v>40</v>
      </c>
      <c r="H196" s="47" t="s">
        <v>123</v>
      </c>
      <c r="I196" s="47" t="s">
        <v>123</v>
      </c>
      <c r="J196" s="47" t="s">
        <v>468</v>
      </c>
      <c r="K196" s="47" t="s">
        <v>36</v>
      </c>
      <c r="L196" s="47" t="s">
        <v>33</v>
      </c>
      <c r="M196" s="47" t="s">
        <v>410</v>
      </c>
      <c r="N196" s="47" t="s">
        <v>34</v>
      </c>
      <c r="O196" s="47" t="s">
        <v>74</v>
      </c>
      <c r="P196" s="47" t="s">
        <v>469</v>
      </c>
      <c r="Q196" s="47" t="s">
        <v>25</v>
      </c>
      <c r="R196" s="47">
        <v>1</v>
      </c>
      <c r="S196" s="47">
        <v>0</v>
      </c>
      <c r="T196" s="47" t="s">
        <v>41</v>
      </c>
      <c r="U196" s="7">
        <f t="shared" si="9"/>
        <v>0</v>
      </c>
      <c r="V196" s="7">
        <f t="shared" si="10"/>
        <v>1</v>
      </c>
    </row>
    <row r="197" spans="1:22" ht="15" customHeight="1" x14ac:dyDescent="0.25">
      <c r="A197" s="7">
        <f>SUM($B$1:B197)</f>
        <v>19</v>
      </c>
      <c r="B197" s="7">
        <f>IF(COUNTIF($C$1:C197,C197)&gt;1,0,1)</f>
        <v>0</v>
      </c>
      <c r="C197" s="7" t="str">
        <f t="shared" si="11"/>
        <v>UPST600646</v>
      </c>
      <c r="D197" s="47" t="s">
        <v>397</v>
      </c>
      <c r="E197" s="47" t="s">
        <v>23</v>
      </c>
      <c r="F197" s="47" t="s">
        <v>124</v>
      </c>
      <c r="G197" s="47" t="s">
        <v>40</v>
      </c>
      <c r="H197" s="47" t="s">
        <v>123</v>
      </c>
      <c r="I197" s="47" t="s">
        <v>123</v>
      </c>
      <c r="J197" s="47" t="s">
        <v>470</v>
      </c>
      <c r="K197" s="47" t="s">
        <v>36</v>
      </c>
      <c r="L197" s="47" t="s">
        <v>33</v>
      </c>
      <c r="M197" s="47" t="s">
        <v>410</v>
      </c>
      <c r="N197" s="47" t="s">
        <v>34</v>
      </c>
      <c r="O197" s="47" t="s">
        <v>74</v>
      </c>
      <c r="P197" s="47" t="s">
        <v>471</v>
      </c>
      <c r="Q197" s="47" t="s">
        <v>25</v>
      </c>
      <c r="R197" s="47">
        <v>2</v>
      </c>
      <c r="S197" s="47">
        <v>0</v>
      </c>
      <c r="T197" s="47" t="s">
        <v>41</v>
      </c>
      <c r="U197" s="7">
        <f t="shared" si="9"/>
        <v>0</v>
      </c>
      <c r="V197" s="7">
        <f t="shared" si="10"/>
        <v>2</v>
      </c>
    </row>
    <row r="198" spans="1:22" ht="15" customHeight="1" x14ac:dyDescent="0.25">
      <c r="A198" s="7">
        <f>SUM($B$1:B198)</f>
        <v>19</v>
      </c>
      <c r="B198" s="7">
        <f>IF(COUNTIF($C$1:C198,C198)&gt;1,0,1)</f>
        <v>0</v>
      </c>
      <c r="C198" s="7" t="str">
        <f t="shared" si="11"/>
        <v>UPST600646</v>
      </c>
      <c r="D198" s="47" t="s">
        <v>397</v>
      </c>
      <c r="E198" s="47" t="s">
        <v>23</v>
      </c>
      <c r="F198" s="47" t="s">
        <v>124</v>
      </c>
      <c r="G198" s="47" t="s">
        <v>40</v>
      </c>
      <c r="H198" s="47" t="s">
        <v>123</v>
      </c>
      <c r="I198" s="47" t="s">
        <v>123</v>
      </c>
      <c r="J198" s="47" t="s">
        <v>472</v>
      </c>
      <c r="K198" s="47" t="s">
        <v>36</v>
      </c>
      <c r="L198" s="47" t="s">
        <v>33</v>
      </c>
      <c r="M198" s="47" t="s">
        <v>410</v>
      </c>
      <c r="N198" s="47" t="s">
        <v>34</v>
      </c>
      <c r="O198" s="47" t="s">
        <v>74</v>
      </c>
      <c r="P198" s="47" t="s">
        <v>473</v>
      </c>
      <c r="Q198" s="47" t="s">
        <v>25</v>
      </c>
      <c r="R198" s="47">
        <v>1</v>
      </c>
      <c r="S198" s="47">
        <v>0</v>
      </c>
      <c r="T198" s="47" t="s">
        <v>41</v>
      </c>
      <c r="U198" s="7">
        <f t="shared" si="9"/>
        <v>0</v>
      </c>
      <c r="V198" s="7">
        <f t="shared" si="10"/>
        <v>1</v>
      </c>
    </row>
    <row r="199" spans="1:22" ht="15" customHeight="1" x14ac:dyDescent="0.25">
      <c r="A199" s="7">
        <f>SUM($B$1:B199)</f>
        <v>19</v>
      </c>
      <c r="B199" s="7">
        <f>IF(COUNTIF($C$1:C199,C199)&gt;1,0,1)</f>
        <v>0</v>
      </c>
      <c r="C199" s="7" t="str">
        <f t="shared" si="11"/>
        <v>UPST600646</v>
      </c>
      <c r="D199" s="47" t="s">
        <v>397</v>
      </c>
      <c r="E199" s="47" t="s">
        <v>23</v>
      </c>
      <c r="F199" s="47" t="s">
        <v>124</v>
      </c>
      <c r="G199" s="47" t="s">
        <v>40</v>
      </c>
      <c r="H199" s="47" t="s">
        <v>123</v>
      </c>
      <c r="I199" s="47" t="s">
        <v>123</v>
      </c>
      <c r="J199" s="47" t="s">
        <v>474</v>
      </c>
      <c r="K199" s="47" t="s">
        <v>36</v>
      </c>
      <c r="L199" s="47" t="s">
        <v>33</v>
      </c>
      <c r="M199" s="47" t="s">
        <v>410</v>
      </c>
      <c r="N199" s="47" t="s">
        <v>34</v>
      </c>
      <c r="O199" s="47" t="s">
        <v>74</v>
      </c>
      <c r="P199" s="47" t="s">
        <v>475</v>
      </c>
      <c r="Q199" s="47" t="s">
        <v>25</v>
      </c>
      <c r="R199" s="47">
        <v>1</v>
      </c>
      <c r="S199" s="47">
        <v>0</v>
      </c>
      <c r="T199" s="47" t="s">
        <v>41</v>
      </c>
      <c r="U199" s="7">
        <f t="shared" si="9"/>
        <v>0</v>
      </c>
      <c r="V199" s="7">
        <f t="shared" si="10"/>
        <v>1</v>
      </c>
    </row>
    <row r="200" spans="1:22" ht="15" customHeight="1" x14ac:dyDescent="0.25">
      <c r="A200" s="7">
        <f>SUM($B$1:B200)</f>
        <v>19</v>
      </c>
      <c r="B200" s="7">
        <f>IF(COUNTIF($C$1:C200,C200)&gt;1,0,1)</f>
        <v>0</v>
      </c>
      <c r="C200" s="7" t="str">
        <f t="shared" si="11"/>
        <v>UPST600646</v>
      </c>
      <c r="D200" s="47" t="s">
        <v>397</v>
      </c>
      <c r="E200" s="47" t="s">
        <v>23</v>
      </c>
      <c r="F200" s="47" t="s">
        <v>124</v>
      </c>
      <c r="G200" s="47" t="s">
        <v>40</v>
      </c>
      <c r="H200" s="47" t="s">
        <v>123</v>
      </c>
      <c r="I200" s="47" t="s">
        <v>123</v>
      </c>
      <c r="J200" s="47" t="s">
        <v>476</v>
      </c>
      <c r="K200" s="47" t="s">
        <v>36</v>
      </c>
      <c r="L200" s="47" t="s">
        <v>33</v>
      </c>
      <c r="M200" s="47" t="s">
        <v>410</v>
      </c>
      <c r="N200" s="47" t="s">
        <v>34</v>
      </c>
      <c r="O200" s="47" t="s">
        <v>74</v>
      </c>
      <c r="P200" s="47" t="s">
        <v>477</v>
      </c>
      <c r="Q200" s="47" t="s">
        <v>25</v>
      </c>
      <c r="R200" s="47">
        <v>1</v>
      </c>
      <c r="S200" s="47">
        <v>0</v>
      </c>
      <c r="T200" s="47" t="s">
        <v>41</v>
      </c>
      <c r="U200" s="7">
        <f t="shared" si="9"/>
        <v>0</v>
      </c>
      <c r="V200" s="7">
        <f t="shared" si="10"/>
        <v>1</v>
      </c>
    </row>
    <row r="201" spans="1:22" ht="15" customHeight="1" x14ac:dyDescent="0.25">
      <c r="A201" s="7">
        <f>SUM($B$1:B201)</f>
        <v>19</v>
      </c>
      <c r="B201" s="7">
        <f>IF(COUNTIF($C$1:C201,C201)&gt;1,0,1)</f>
        <v>0</v>
      </c>
      <c r="C201" s="7" t="str">
        <f t="shared" si="11"/>
        <v>UPST600646</v>
      </c>
      <c r="D201" s="47" t="s">
        <v>397</v>
      </c>
      <c r="E201" s="47" t="s">
        <v>23</v>
      </c>
      <c r="F201" s="47" t="s">
        <v>124</v>
      </c>
      <c r="G201" s="47" t="s">
        <v>40</v>
      </c>
      <c r="H201" s="47" t="s">
        <v>123</v>
      </c>
      <c r="I201" s="47" t="s">
        <v>123</v>
      </c>
      <c r="J201" s="47" t="s">
        <v>478</v>
      </c>
      <c r="K201" s="47" t="s">
        <v>36</v>
      </c>
      <c r="L201" s="47" t="s">
        <v>33</v>
      </c>
      <c r="M201" s="47" t="s">
        <v>410</v>
      </c>
      <c r="N201" s="47" t="s">
        <v>34</v>
      </c>
      <c r="O201" s="47" t="s">
        <v>74</v>
      </c>
      <c r="P201" s="47" t="s">
        <v>479</v>
      </c>
      <c r="Q201" s="47" t="s">
        <v>25</v>
      </c>
      <c r="R201" s="47">
        <v>2</v>
      </c>
      <c r="S201" s="47">
        <v>0</v>
      </c>
      <c r="T201" s="47" t="s">
        <v>41</v>
      </c>
      <c r="U201" s="7">
        <f t="shared" si="9"/>
        <v>0</v>
      </c>
      <c r="V201" s="7">
        <f t="shared" si="10"/>
        <v>2</v>
      </c>
    </row>
    <row r="202" spans="1:22" ht="15" customHeight="1" x14ac:dyDescent="0.25">
      <c r="A202" s="7">
        <f>SUM($B$1:B202)</f>
        <v>19</v>
      </c>
      <c r="B202" s="7">
        <f>IF(COUNTIF($C$1:C202,C202)&gt;1,0,1)</f>
        <v>0</v>
      </c>
      <c r="C202" s="7" t="str">
        <f t="shared" si="11"/>
        <v>UPST600646</v>
      </c>
      <c r="D202" s="47" t="s">
        <v>397</v>
      </c>
      <c r="E202" s="47" t="s">
        <v>23</v>
      </c>
      <c r="F202" s="47" t="s">
        <v>124</v>
      </c>
      <c r="G202" s="47" t="s">
        <v>40</v>
      </c>
      <c r="H202" s="47" t="s">
        <v>123</v>
      </c>
      <c r="I202" s="47" t="s">
        <v>123</v>
      </c>
      <c r="J202" s="47" t="s">
        <v>480</v>
      </c>
      <c r="K202" s="47" t="s">
        <v>36</v>
      </c>
      <c r="L202" s="47" t="s">
        <v>33</v>
      </c>
      <c r="M202" s="47" t="s">
        <v>410</v>
      </c>
      <c r="N202" s="47" t="s">
        <v>34</v>
      </c>
      <c r="O202" s="47" t="s">
        <v>74</v>
      </c>
      <c r="P202" s="47" t="s">
        <v>452</v>
      </c>
      <c r="Q202" s="47" t="s">
        <v>25</v>
      </c>
      <c r="R202" s="47">
        <v>1</v>
      </c>
      <c r="S202" s="47">
        <v>0</v>
      </c>
      <c r="T202" s="47" t="s">
        <v>41</v>
      </c>
      <c r="U202" s="7">
        <f t="shared" si="9"/>
        <v>0</v>
      </c>
      <c r="V202" s="7">
        <f t="shared" si="10"/>
        <v>1</v>
      </c>
    </row>
    <row r="203" spans="1:22" ht="15" customHeight="1" x14ac:dyDescent="0.25">
      <c r="A203" s="7">
        <f>SUM($B$1:B203)</f>
        <v>19</v>
      </c>
      <c r="B203" s="7">
        <f>IF(COUNTIF($C$1:C203,C203)&gt;1,0,1)</f>
        <v>0</v>
      </c>
      <c r="C203" s="7" t="str">
        <f t="shared" si="11"/>
        <v>UPST600646</v>
      </c>
      <c r="D203" s="47" t="s">
        <v>397</v>
      </c>
      <c r="E203" s="47" t="s">
        <v>23</v>
      </c>
      <c r="F203" s="47" t="s">
        <v>124</v>
      </c>
      <c r="G203" s="47" t="s">
        <v>40</v>
      </c>
      <c r="H203" s="47" t="s">
        <v>123</v>
      </c>
      <c r="I203" s="47" t="s">
        <v>123</v>
      </c>
      <c r="J203" s="47" t="s">
        <v>481</v>
      </c>
      <c r="K203" s="47" t="s">
        <v>36</v>
      </c>
      <c r="L203" s="47" t="s">
        <v>33</v>
      </c>
      <c r="M203" s="47" t="s">
        <v>410</v>
      </c>
      <c r="N203" s="47" t="s">
        <v>34</v>
      </c>
      <c r="O203" s="47" t="s">
        <v>74</v>
      </c>
      <c r="P203" s="47" t="s">
        <v>482</v>
      </c>
      <c r="Q203" s="47" t="s">
        <v>25</v>
      </c>
      <c r="R203" s="47">
        <v>2</v>
      </c>
      <c r="S203" s="47">
        <v>0</v>
      </c>
      <c r="T203" s="47" t="s">
        <v>41</v>
      </c>
      <c r="U203" s="7">
        <f t="shared" si="9"/>
        <v>0</v>
      </c>
      <c r="V203" s="7">
        <f t="shared" si="10"/>
        <v>2</v>
      </c>
    </row>
    <row r="204" spans="1:22" ht="15" customHeight="1" x14ac:dyDescent="0.25">
      <c r="A204" s="7">
        <f>SUM($B$1:B204)</f>
        <v>19</v>
      </c>
      <c r="B204" s="7">
        <f>IF(COUNTIF($C$1:C204,C204)&gt;1,0,1)</f>
        <v>0</v>
      </c>
      <c r="C204" s="7" t="str">
        <f t="shared" si="11"/>
        <v>UPST600646</v>
      </c>
      <c r="D204" s="47" t="s">
        <v>397</v>
      </c>
      <c r="E204" s="47" t="s">
        <v>23</v>
      </c>
      <c r="F204" s="47" t="s">
        <v>124</v>
      </c>
      <c r="G204" s="47" t="s">
        <v>40</v>
      </c>
      <c r="H204" s="47" t="s">
        <v>338</v>
      </c>
      <c r="I204" s="47" t="s">
        <v>483</v>
      </c>
      <c r="J204" s="47" t="s">
        <v>484</v>
      </c>
      <c r="K204" s="47" t="s">
        <v>36</v>
      </c>
      <c r="L204" s="47" t="s">
        <v>33</v>
      </c>
      <c r="M204" s="47" t="s">
        <v>410</v>
      </c>
      <c r="N204" s="47" t="s">
        <v>34</v>
      </c>
      <c r="O204" s="47" t="s">
        <v>172</v>
      </c>
      <c r="P204" s="47" t="s">
        <v>485</v>
      </c>
      <c r="Q204" s="47" t="s">
        <v>25</v>
      </c>
      <c r="R204" s="47">
        <v>2</v>
      </c>
      <c r="S204" s="47">
        <v>0</v>
      </c>
      <c r="T204" s="47" t="s">
        <v>41</v>
      </c>
      <c r="U204" s="7">
        <f t="shared" si="9"/>
        <v>0</v>
      </c>
      <c r="V204" s="7">
        <f t="shared" si="10"/>
        <v>2</v>
      </c>
    </row>
    <row r="205" spans="1:22" ht="15" customHeight="1" x14ac:dyDescent="0.25">
      <c r="A205" s="7">
        <f>SUM($B$1:B205)</f>
        <v>19</v>
      </c>
      <c r="B205" s="7">
        <f>IF(COUNTIF($C$1:C205,C205)&gt;1,0,1)</f>
        <v>0</v>
      </c>
      <c r="C205" s="7" t="str">
        <f t="shared" si="11"/>
        <v>UPST600646</v>
      </c>
      <c r="D205" s="47" t="s">
        <v>397</v>
      </c>
      <c r="E205" s="47" t="s">
        <v>23</v>
      </c>
      <c r="F205" s="47" t="s">
        <v>124</v>
      </c>
      <c r="G205" s="47" t="s">
        <v>40</v>
      </c>
      <c r="H205" s="47" t="s">
        <v>123</v>
      </c>
      <c r="I205" s="47" t="s">
        <v>123</v>
      </c>
      <c r="J205" s="47" t="s">
        <v>484</v>
      </c>
      <c r="K205" s="47" t="s">
        <v>36</v>
      </c>
      <c r="L205" s="47" t="s">
        <v>33</v>
      </c>
      <c r="M205" s="47" t="s">
        <v>410</v>
      </c>
      <c r="N205" s="47" t="s">
        <v>34</v>
      </c>
      <c r="O205" s="47" t="s">
        <v>74</v>
      </c>
      <c r="P205" s="47" t="s">
        <v>485</v>
      </c>
      <c r="Q205" s="47" t="s">
        <v>25</v>
      </c>
      <c r="R205" s="47">
        <v>2</v>
      </c>
      <c r="S205" s="47">
        <v>0</v>
      </c>
      <c r="T205" s="47" t="s">
        <v>41</v>
      </c>
      <c r="U205" s="7">
        <f t="shared" si="9"/>
        <v>0</v>
      </c>
      <c r="V205" s="7">
        <f t="shared" si="10"/>
        <v>2</v>
      </c>
    </row>
    <row r="206" spans="1:22" ht="15" customHeight="1" x14ac:dyDescent="0.25">
      <c r="A206" s="7">
        <f>SUM($B$1:B206)</f>
        <v>19</v>
      </c>
      <c r="B206" s="7">
        <f>IF(COUNTIF($C$1:C206,C206)&gt;1,0,1)</f>
        <v>0</v>
      </c>
      <c r="C206" s="7" t="str">
        <f t="shared" si="11"/>
        <v>UPST600646</v>
      </c>
      <c r="D206" s="47" t="s">
        <v>397</v>
      </c>
      <c r="E206" s="47" t="s">
        <v>23</v>
      </c>
      <c r="F206" s="47" t="s">
        <v>124</v>
      </c>
      <c r="G206" s="47" t="s">
        <v>40</v>
      </c>
      <c r="H206" s="47" t="s">
        <v>123</v>
      </c>
      <c r="I206" s="47" t="s">
        <v>123</v>
      </c>
      <c r="J206" s="47" t="s">
        <v>486</v>
      </c>
      <c r="K206" s="47" t="s">
        <v>36</v>
      </c>
      <c r="L206" s="47" t="s">
        <v>33</v>
      </c>
      <c r="M206" s="47" t="s">
        <v>410</v>
      </c>
      <c r="N206" s="47" t="s">
        <v>34</v>
      </c>
      <c r="O206" s="47" t="s">
        <v>172</v>
      </c>
      <c r="P206" s="47" t="s">
        <v>487</v>
      </c>
      <c r="Q206" s="47" t="s">
        <v>25</v>
      </c>
      <c r="R206" s="47">
        <v>1</v>
      </c>
      <c r="S206" s="47">
        <v>0</v>
      </c>
      <c r="T206" s="47" t="s">
        <v>41</v>
      </c>
      <c r="U206" s="7">
        <f t="shared" si="9"/>
        <v>0</v>
      </c>
      <c r="V206" s="7">
        <f t="shared" si="10"/>
        <v>1</v>
      </c>
    </row>
    <row r="207" spans="1:22" ht="15" customHeight="1" x14ac:dyDescent="0.25">
      <c r="A207" s="7">
        <f>SUM($B$1:B207)</f>
        <v>19</v>
      </c>
      <c r="B207" s="7">
        <f>IF(COUNTIF($C$1:C207,C207)&gt;1,0,1)</f>
        <v>0</v>
      </c>
      <c r="C207" s="7" t="str">
        <f t="shared" si="11"/>
        <v>UPST600646</v>
      </c>
      <c r="D207" s="47" t="s">
        <v>397</v>
      </c>
      <c r="E207" s="47" t="s">
        <v>23</v>
      </c>
      <c r="F207" s="47" t="s">
        <v>124</v>
      </c>
      <c r="G207" s="47" t="s">
        <v>40</v>
      </c>
      <c r="H207" s="47" t="s">
        <v>118</v>
      </c>
      <c r="I207" s="47" t="s">
        <v>119</v>
      </c>
      <c r="J207" s="47" t="s">
        <v>445</v>
      </c>
      <c r="K207" s="47" t="s">
        <v>36</v>
      </c>
      <c r="L207" s="47" t="s">
        <v>33</v>
      </c>
      <c r="M207" s="47" t="s">
        <v>410</v>
      </c>
      <c r="N207" s="47" t="s">
        <v>34</v>
      </c>
      <c r="O207" s="47" t="s">
        <v>172</v>
      </c>
      <c r="P207" s="47" t="s">
        <v>488</v>
      </c>
      <c r="Q207" s="47" t="s">
        <v>25</v>
      </c>
      <c r="R207" s="47">
        <v>920</v>
      </c>
      <c r="S207" s="47">
        <v>40</v>
      </c>
      <c r="T207" s="47" t="s">
        <v>41</v>
      </c>
      <c r="U207" s="7">
        <f t="shared" si="9"/>
        <v>280</v>
      </c>
      <c r="V207" s="7">
        <f t="shared" si="10"/>
        <v>680</v>
      </c>
    </row>
    <row r="208" spans="1:22" ht="15" customHeight="1" x14ac:dyDescent="0.25">
      <c r="A208" s="7">
        <f>SUM($B$1:B208)</f>
        <v>19</v>
      </c>
      <c r="B208" s="7">
        <f>IF(COUNTIF($C$1:C208,C208)&gt;1,0,1)</f>
        <v>0</v>
      </c>
      <c r="C208" s="7" t="str">
        <f t="shared" si="11"/>
        <v>UPST600646</v>
      </c>
      <c r="D208" s="47" t="s">
        <v>397</v>
      </c>
      <c r="E208" s="47" t="s">
        <v>23</v>
      </c>
      <c r="F208" s="47" t="s">
        <v>124</v>
      </c>
      <c r="G208" s="47" t="s">
        <v>40</v>
      </c>
      <c r="H208" s="47" t="s">
        <v>123</v>
      </c>
      <c r="I208" s="47" t="s">
        <v>123</v>
      </c>
      <c r="J208" s="47" t="s">
        <v>445</v>
      </c>
      <c r="K208" s="47" t="s">
        <v>36</v>
      </c>
      <c r="L208" s="47" t="s">
        <v>33</v>
      </c>
      <c r="M208" s="47" t="s">
        <v>410</v>
      </c>
      <c r="N208" s="47" t="s">
        <v>34</v>
      </c>
      <c r="O208" s="47" t="s">
        <v>74</v>
      </c>
      <c r="P208" s="47" t="s">
        <v>488</v>
      </c>
      <c r="Q208" s="47" t="s">
        <v>25</v>
      </c>
      <c r="R208" s="47">
        <v>920</v>
      </c>
      <c r="S208" s="47">
        <v>40</v>
      </c>
      <c r="T208" s="47" t="s">
        <v>41</v>
      </c>
      <c r="U208" s="7">
        <f t="shared" si="9"/>
        <v>280</v>
      </c>
      <c r="V208" s="7">
        <f t="shared" si="10"/>
        <v>680</v>
      </c>
    </row>
    <row r="209" spans="1:22" ht="15" customHeight="1" x14ac:dyDescent="0.25">
      <c r="A209" s="7">
        <f>SUM($B$1:B209)</f>
        <v>19</v>
      </c>
      <c r="B209" s="7">
        <f>IF(COUNTIF($C$1:C209,C209)&gt;1,0,1)</f>
        <v>0</v>
      </c>
      <c r="C209" s="7">
        <f t="shared" si="11"/>
        <v>0</v>
      </c>
      <c r="U209" s="7">
        <f t="shared" si="9"/>
        <v>0</v>
      </c>
      <c r="V209" s="7">
        <f t="shared" si="10"/>
        <v>0</v>
      </c>
    </row>
    <row r="210" spans="1:22" ht="15" customHeight="1" x14ac:dyDescent="0.25">
      <c r="A210" s="7">
        <f>SUM($B$1:B210)</f>
        <v>19</v>
      </c>
      <c r="B210" s="7">
        <f>IF(COUNTIF($C$1:C210,C210)&gt;1,0,1)</f>
        <v>0</v>
      </c>
      <c r="C210" s="7">
        <f t="shared" si="11"/>
        <v>0</v>
      </c>
      <c r="U210" s="7">
        <f t="shared" si="9"/>
        <v>0</v>
      </c>
      <c r="V210" s="7">
        <f t="shared" si="10"/>
        <v>0</v>
      </c>
    </row>
    <row r="211" spans="1:22" ht="15" customHeight="1" x14ac:dyDescent="0.25">
      <c r="A211" s="7">
        <f>SUM($B$1:B211)</f>
        <v>19</v>
      </c>
      <c r="B211" s="7">
        <f>IF(COUNTIF($C$1:C211,C211)&gt;1,0,1)</f>
        <v>0</v>
      </c>
      <c r="C211" s="7">
        <f t="shared" si="11"/>
        <v>0</v>
      </c>
      <c r="U211" s="7">
        <f t="shared" si="9"/>
        <v>0</v>
      </c>
      <c r="V211" s="7">
        <f t="shared" si="10"/>
        <v>0</v>
      </c>
    </row>
    <row r="212" spans="1:22" ht="15" customHeight="1" x14ac:dyDescent="0.25">
      <c r="A212" s="7">
        <f>SUM($B$1:B212)</f>
        <v>19</v>
      </c>
      <c r="B212" s="7">
        <f>IF(COUNTIF($C$1:C212,C212)&gt;1,0,1)</f>
        <v>0</v>
      </c>
      <c r="C212" s="7">
        <f t="shared" si="11"/>
        <v>0</v>
      </c>
      <c r="U212" s="7">
        <f t="shared" si="9"/>
        <v>0</v>
      </c>
      <c r="V212" s="7">
        <f t="shared" si="10"/>
        <v>0</v>
      </c>
    </row>
    <row r="213" spans="1:22" ht="15" customHeight="1" x14ac:dyDescent="0.25">
      <c r="A213" s="7">
        <f>SUM($B$1:B213)</f>
        <v>19</v>
      </c>
      <c r="B213" s="7">
        <f>IF(COUNTIF($C$1:C213,C213)&gt;1,0,1)</f>
        <v>0</v>
      </c>
      <c r="C213" s="7">
        <f t="shared" si="11"/>
        <v>0</v>
      </c>
      <c r="U213" s="7">
        <f t="shared" si="9"/>
        <v>0</v>
      </c>
      <c r="V213" s="7">
        <f t="shared" si="10"/>
        <v>0</v>
      </c>
    </row>
    <row r="214" spans="1:22" ht="15" customHeight="1" x14ac:dyDescent="0.25">
      <c r="A214" s="7">
        <f>SUM($B$1:B214)</f>
        <v>19</v>
      </c>
      <c r="B214" s="7">
        <f>IF(COUNTIF($C$1:C214,C214)&gt;1,0,1)</f>
        <v>0</v>
      </c>
      <c r="C214" s="7">
        <f t="shared" si="11"/>
        <v>0</v>
      </c>
      <c r="U214" s="7">
        <f t="shared" si="9"/>
        <v>0</v>
      </c>
      <c r="V214" s="7">
        <f t="shared" si="10"/>
        <v>0</v>
      </c>
    </row>
    <row r="215" spans="1:22" ht="15" customHeight="1" x14ac:dyDescent="0.25">
      <c r="A215" s="7">
        <f>SUM($B$1:B215)</f>
        <v>19</v>
      </c>
      <c r="B215" s="7">
        <f>IF(COUNTIF($C$1:C215,C215)&gt;1,0,1)</f>
        <v>0</v>
      </c>
      <c r="C215" s="7">
        <f t="shared" si="11"/>
        <v>0</v>
      </c>
      <c r="U215" s="7">
        <f t="shared" si="9"/>
        <v>0</v>
      </c>
      <c r="V215" s="7">
        <f t="shared" si="10"/>
        <v>0</v>
      </c>
    </row>
    <row r="216" spans="1:22" ht="15" customHeight="1" x14ac:dyDescent="0.25">
      <c r="A216" s="7">
        <f>SUM($B$1:B216)</f>
        <v>19</v>
      </c>
      <c r="B216" s="7">
        <f>IF(COUNTIF($C$1:C216,C216)&gt;1,0,1)</f>
        <v>0</v>
      </c>
      <c r="C216" s="7">
        <f t="shared" si="11"/>
        <v>0</v>
      </c>
      <c r="U216" s="7">
        <f t="shared" si="9"/>
        <v>0</v>
      </c>
      <c r="V216" s="7">
        <f t="shared" si="10"/>
        <v>0</v>
      </c>
    </row>
    <row r="217" spans="1:22" ht="15" customHeight="1" x14ac:dyDescent="0.25">
      <c r="A217" s="7">
        <f>SUM($B$1:B217)</f>
        <v>19</v>
      </c>
      <c r="B217" s="7">
        <f>IF(COUNTIF($C$1:C217,C217)&gt;1,0,1)</f>
        <v>0</v>
      </c>
      <c r="C217" s="7">
        <f t="shared" si="11"/>
        <v>0</v>
      </c>
      <c r="U217" s="7">
        <f t="shared" si="9"/>
        <v>0</v>
      </c>
      <c r="V217" s="7">
        <f t="shared" si="10"/>
        <v>0</v>
      </c>
    </row>
    <row r="218" spans="1:22" ht="15" customHeight="1" x14ac:dyDescent="0.25">
      <c r="A218" s="7">
        <f>SUM($B$1:B218)</f>
        <v>19</v>
      </c>
      <c r="B218" s="7">
        <f>IF(COUNTIF($C$1:C218,C218)&gt;1,0,1)</f>
        <v>0</v>
      </c>
      <c r="C218" s="7">
        <f t="shared" si="11"/>
        <v>0</v>
      </c>
      <c r="U218" s="7">
        <f t="shared" si="9"/>
        <v>0</v>
      </c>
      <c r="V218" s="7">
        <f t="shared" si="10"/>
        <v>0</v>
      </c>
    </row>
    <row r="219" spans="1:22" ht="15" customHeight="1" x14ac:dyDescent="0.25">
      <c r="A219" s="7">
        <f>SUM($B$1:B219)</f>
        <v>19</v>
      </c>
      <c r="B219" s="7">
        <f>IF(COUNTIF($C$1:C219,C219)&gt;1,0,1)</f>
        <v>0</v>
      </c>
      <c r="C219" s="7">
        <f t="shared" si="11"/>
        <v>0</v>
      </c>
      <c r="U219" s="7">
        <f t="shared" si="9"/>
        <v>0</v>
      </c>
      <c r="V219" s="7">
        <f t="shared" si="10"/>
        <v>0</v>
      </c>
    </row>
    <row r="220" spans="1:22" ht="15" customHeight="1" x14ac:dyDescent="0.25">
      <c r="A220" s="7">
        <f>SUM($B$1:B220)</f>
        <v>19</v>
      </c>
      <c r="B220" s="7">
        <f>IF(COUNTIF($C$1:C220,C220)&gt;1,0,1)</f>
        <v>0</v>
      </c>
      <c r="C220" s="7">
        <f t="shared" si="11"/>
        <v>0</v>
      </c>
      <c r="U220" s="7">
        <f t="shared" si="9"/>
        <v>0</v>
      </c>
      <c r="V220" s="7">
        <f t="shared" si="10"/>
        <v>0</v>
      </c>
    </row>
    <row r="221" spans="1:22" ht="15" customHeight="1" x14ac:dyDescent="0.25">
      <c r="A221" s="7">
        <f>SUM($B$1:B221)</f>
        <v>19</v>
      </c>
      <c r="B221" s="7">
        <f>IF(COUNTIF($C$1:C221,C221)&gt;1,0,1)</f>
        <v>0</v>
      </c>
      <c r="C221" s="7">
        <f t="shared" si="11"/>
        <v>0</v>
      </c>
      <c r="U221" s="7">
        <f t="shared" si="9"/>
        <v>0</v>
      </c>
      <c r="V221" s="7">
        <f t="shared" si="10"/>
        <v>0</v>
      </c>
    </row>
    <row r="222" spans="1:22" ht="15" customHeight="1" x14ac:dyDescent="0.25">
      <c r="A222" s="7">
        <f>SUM($B$1:B222)</f>
        <v>19</v>
      </c>
      <c r="B222" s="7">
        <f>IF(COUNTIF($C$1:C222,C222)&gt;1,0,1)</f>
        <v>0</v>
      </c>
      <c r="C222" s="7">
        <f t="shared" si="11"/>
        <v>0</v>
      </c>
      <c r="U222" s="7">
        <f t="shared" si="9"/>
        <v>0</v>
      </c>
      <c r="V222" s="7">
        <f t="shared" si="10"/>
        <v>0</v>
      </c>
    </row>
    <row r="223" spans="1:22" ht="15" customHeight="1" x14ac:dyDescent="0.25">
      <c r="A223" s="7">
        <f>SUM($B$1:B223)</f>
        <v>19</v>
      </c>
      <c r="B223" s="7">
        <f>IF(COUNTIF($C$1:C223,C223)&gt;1,0,1)</f>
        <v>0</v>
      </c>
      <c r="C223" s="7">
        <f t="shared" si="11"/>
        <v>0</v>
      </c>
      <c r="U223" s="7">
        <f t="shared" si="9"/>
        <v>0</v>
      </c>
      <c r="V223" s="7">
        <f t="shared" si="10"/>
        <v>0</v>
      </c>
    </row>
    <row r="224" spans="1:22" ht="15" customHeight="1" x14ac:dyDescent="0.25">
      <c r="A224" s="7">
        <f>SUM($B$1:B224)</f>
        <v>19</v>
      </c>
      <c r="B224" s="7">
        <f>IF(COUNTIF($C$1:C224,C224)&gt;1,0,1)</f>
        <v>0</v>
      </c>
      <c r="C224" s="7">
        <f t="shared" si="11"/>
        <v>0</v>
      </c>
      <c r="U224" s="7">
        <f t="shared" si="9"/>
        <v>0</v>
      </c>
      <c r="V224" s="7">
        <f t="shared" si="10"/>
        <v>0</v>
      </c>
    </row>
    <row r="225" spans="1:22" ht="15" customHeight="1" x14ac:dyDescent="0.25">
      <c r="A225" s="7">
        <f>SUM($B$1:B225)</f>
        <v>19</v>
      </c>
      <c r="B225" s="7">
        <f>IF(COUNTIF($C$1:C225,C225)&gt;1,0,1)</f>
        <v>0</v>
      </c>
      <c r="C225" s="7">
        <f t="shared" si="11"/>
        <v>0</v>
      </c>
      <c r="U225" s="7">
        <f t="shared" si="9"/>
        <v>0</v>
      </c>
      <c r="V225" s="7">
        <f t="shared" si="10"/>
        <v>0</v>
      </c>
    </row>
    <row r="226" spans="1:22" ht="15" customHeight="1" x14ac:dyDescent="0.25">
      <c r="A226" s="7">
        <f>SUM($B$1:B226)</f>
        <v>19</v>
      </c>
      <c r="B226" s="7">
        <f>IF(COUNTIF($C$1:C226,C226)&gt;1,0,1)</f>
        <v>0</v>
      </c>
      <c r="C226" s="7">
        <f t="shared" si="11"/>
        <v>0</v>
      </c>
      <c r="U226" s="7">
        <f t="shared" ref="U226:U289" si="12">S226*7</f>
        <v>0</v>
      </c>
      <c r="V226" s="7">
        <f t="shared" ref="V226:V289" si="13">R226-U226+S226</f>
        <v>0</v>
      </c>
    </row>
    <row r="227" spans="1:22" ht="15" customHeight="1" x14ac:dyDescent="0.25">
      <c r="A227" s="7">
        <f>SUM($B$1:B227)</f>
        <v>19</v>
      </c>
      <c r="B227" s="7">
        <f>IF(COUNTIF($C$1:C227,C227)&gt;1,0,1)</f>
        <v>0</v>
      </c>
      <c r="C227" s="7">
        <f t="shared" si="11"/>
        <v>0</v>
      </c>
      <c r="U227" s="7">
        <f t="shared" si="12"/>
        <v>0</v>
      </c>
      <c r="V227" s="7">
        <f t="shared" si="13"/>
        <v>0</v>
      </c>
    </row>
    <row r="228" spans="1:22" ht="15" customHeight="1" x14ac:dyDescent="0.25">
      <c r="A228" s="7">
        <f>SUM($B$1:B228)</f>
        <v>19</v>
      </c>
      <c r="B228" s="7">
        <f>IF(COUNTIF($C$1:C228,C228)&gt;1,0,1)</f>
        <v>0</v>
      </c>
      <c r="C228" s="7">
        <f t="shared" si="11"/>
        <v>0</v>
      </c>
      <c r="U228" s="7">
        <f t="shared" si="12"/>
        <v>0</v>
      </c>
      <c r="V228" s="7">
        <f t="shared" si="13"/>
        <v>0</v>
      </c>
    </row>
    <row r="229" spans="1:22" ht="15" customHeight="1" x14ac:dyDescent="0.25">
      <c r="A229" s="7">
        <f>SUM($B$1:B229)</f>
        <v>19</v>
      </c>
      <c r="B229" s="7">
        <f>IF(COUNTIF($C$1:C229,C229)&gt;1,0,1)</f>
        <v>0</v>
      </c>
      <c r="C229" s="7">
        <f t="shared" si="11"/>
        <v>0</v>
      </c>
      <c r="U229" s="7">
        <f t="shared" si="12"/>
        <v>0</v>
      </c>
      <c r="V229" s="7">
        <f t="shared" si="13"/>
        <v>0</v>
      </c>
    </row>
    <row r="230" spans="1:22" ht="15" customHeight="1" x14ac:dyDescent="0.25">
      <c r="A230" s="7">
        <f>SUM($B$1:B230)</f>
        <v>19</v>
      </c>
      <c r="B230" s="7">
        <f>IF(COUNTIF($C$1:C230,C230)&gt;1,0,1)</f>
        <v>0</v>
      </c>
      <c r="C230" s="7">
        <f t="shared" si="11"/>
        <v>0</v>
      </c>
      <c r="U230" s="7">
        <f t="shared" si="12"/>
        <v>0</v>
      </c>
      <c r="V230" s="7">
        <f t="shared" si="13"/>
        <v>0</v>
      </c>
    </row>
    <row r="231" spans="1:22" ht="15" customHeight="1" x14ac:dyDescent="0.25">
      <c r="A231" s="7">
        <f>SUM($B$1:B231)</f>
        <v>19</v>
      </c>
      <c r="B231" s="7">
        <f>IF(COUNTIF($C$1:C231,C231)&gt;1,0,1)</f>
        <v>0</v>
      </c>
      <c r="C231" s="7">
        <f t="shared" si="11"/>
        <v>0</v>
      </c>
      <c r="U231" s="7">
        <f t="shared" si="12"/>
        <v>0</v>
      </c>
      <c r="V231" s="7">
        <f t="shared" si="13"/>
        <v>0</v>
      </c>
    </row>
    <row r="232" spans="1:22" ht="15" customHeight="1" x14ac:dyDescent="0.25">
      <c r="A232" s="7">
        <f>SUM($B$1:B232)</f>
        <v>19</v>
      </c>
      <c r="B232" s="7">
        <f>IF(COUNTIF($C$1:C232,C232)&gt;1,0,1)</f>
        <v>0</v>
      </c>
      <c r="C232" s="7">
        <f t="shared" si="11"/>
        <v>0</v>
      </c>
      <c r="U232" s="7">
        <f t="shared" si="12"/>
        <v>0</v>
      </c>
      <c r="V232" s="7">
        <f t="shared" si="13"/>
        <v>0</v>
      </c>
    </row>
    <row r="233" spans="1:22" ht="15" customHeight="1" x14ac:dyDescent="0.25">
      <c r="A233" s="7">
        <f>SUM($B$1:B233)</f>
        <v>19</v>
      </c>
      <c r="B233" s="7">
        <f>IF(COUNTIF($C$1:C233,C233)&gt;1,0,1)</f>
        <v>0</v>
      </c>
      <c r="C233" s="7">
        <f t="shared" si="11"/>
        <v>0</v>
      </c>
      <c r="U233" s="7">
        <f t="shared" si="12"/>
        <v>0</v>
      </c>
      <c r="V233" s="7">
        <f t="shared" si="13"/>
        <v>0</v>
      </c>
    </row>
    <row r="234" spans="1:22" ht="15" customHeight="1" x14ac:dyDescent="0.25">
      <c r="A234" s="7">
        <f>SUM($B$1:B234)</f>
        <v>19</v>
      </c>
      <c r="B234" s="7">
        <f>IF(COUNTIF($C$1:C234,C234)&gt;1,0,1)</f>
        <v>0</v>
      </c>
      <c r="C234" s="7">
        <f t="shared" si="11"/>
        <v>0</v>
      </c>
      <c r="U234" s="7">
        <f t="shared" si="12"/>
        <v>0</v>
      </c>
      <c r="V234" s="7">
        <f t="shared" si="13"/>
        <v>0</v>
      </c>
    </row>
    <row r="235" spans="1:22" ht="15" customHeight="1" x14ac:dyDescent="0.25">
      <c r="A235" s="7">
        <f>SUM($B$1:B235)</f>
        <v>19</v>
      </c>
      <c r="B235" s="7">
        <f>IF(COUNTIF($C$1:C235,C235)&gt;1,0,1)</f>
        <v>0</v>
      </c>
      <c r="C235" s="7">
        <f t="shared" si="11"/>
        <v>0</v>
      </c>
      <c r="U235" s="7">
        <f t="shared" si="12"/>
        <v>0</v>
      </c>
      <c r="V235" s="7">
        <f t="shared" si="13"/>
        <v>0</v>
      </c>
    </row>
    <row r="236" spans="1:22" ht="15" customHeight="1" x14ac:dyDescent="0.25">
      <c r="A236" s="7">
        <f>SUM($B$1:B236)</f>
        <v>19</v>
      </c>
      <c r="B236" s="7">
        <f>IF(COUNTIF($C$1:C236,C236)&gt;1,0,1)</f>
        <v>0</v>
      </c>
      <c r="C236" s="7">
        <f t="shared" si="11"/>
        <v>0</v>
      </c>
      <c r="U236" s="7">
        <f t="shared" si="12"/>
        <v>0</v>
      </c>
      <c r="V236" s="7">
        <f t="shared" si="13"/>
        <v>0</v>
      </c>
    </row>
    <row r="237" spans="1:22" ht="15" customHeight="1" x14ac:dyDescent="0.25">
      <c r="A237" s="7">
        <f>SUM($B$1:B237)</f>
        <v>19</v>
      </c>
      <c r="B237" s="7">
        <f>IF(COUNTIF($C$1:C237,C237)&gt;1,0,1)</f>
        <v>0</v>
      </c>
      <c r="C237" s="7">
        <f t="shared" si="11"/>
        <v>0</v>
      </c>
      <c r="U237" s="7">
        <f t="shared" si="12"/>
        <v>0</v>
      </c>
      <c r="V237" s="7">
        <f t="shared" si="13"/>
        <v>0</v>
      </c>
    </row>
    <row r="238" spans="1:22" ht="15" customHeight="1" x14ac:dyDescent="0.25">
      <c r="A238" s="7">
        <f>SUM($B$1:B238)</f>
        <v>19</v>
      </c>
      <c r="B238" s="7">
        <f>IF(COUNTIF($C$1:C238,C238)&gt;1,0,1)</f>
        <v>0</v>
      </c>
      <c r="C238" s="7">
        <f t="shared" si="11"/>
        <v>0</v>
      </c>
      <c r="U238" s="7">
        <f t="shared" si="12"/>
        <v>0</v>
      </c>
      <c r="V238" s="7">
        <f t="shared" si="13"/>
        <v>0</v>
      </c>
    </row>
    <row r="239" spans="1:22" ht="15" customHeight="1" x14ac:dyDescent="0.25">
      <c r="A239" s="7">
        <f>SUM($B$1:B239)</f>
        <v>19</v>
      </c>
      <c r="B239" s="7">
        <f>IF(COUNTIF($C$1:C239,C239)&gt;1,0,1)</f>
        <v>0</v>
      </c>
      <c r="C239" s="7">
        <f t="shared" si="11"/>
        <v>0</v>
      </c>
      <c r="U239" s="7">
        <f t="shared" si="12"/>
        <v>0</v>
      </c>
      <c r="V239" s="7">
        <f t="shared" si="13"/>
        <v>0</v>
      </c>
    </row>
    <row r="240" spans="1:22" ht="15" customHeight="1" x14ac:dyDescent="0.25">
      <c r="A240" s="7">
        <f>SUM($B$1:B240)</f>
        <v>19</v>
      </c>
      <c r="B240" s="7">
        <f>IF(COUNTIF($C$1:C240,C240)&gt;1,0,1)</f>
        <v>0</v>
      </c>
      <c r="C240" s="7">
        <f t="shared" si="11"/>
        <v>0</v>
      </c>
      <c r="U240" s="7">
        <f t="shared" si="12"/>
        <v>0</v>
      </c>
      <c r="V240" s="7">
        <f t="shared" si="13"/>
        <v>0</v>
      </c>
    </row>
    <row r="241" spans="1:22" ht="15" customHeight="1" x14ac:dyDescent="0.25">
      <c r="A241" s="7">
        <f>SUM($B$1:B241)</f>
        <v>19</v>
      </c>
      <c r="B241" s="7">
        <f>IF(COUNTIF($C$1:C241,C241)&gt;1,0,1)</f>
        <v>0</v>
      </c>
      <c r="C241" s="7">
        <f t="shared" si="11"/>
        <v>0</v>
      </c>
      <c r="U241" s="7">
        <f t="shared" si="12"/>
        <v>0</v>
      </c>
      <c r="V241" s="7">
        <f t="shared" si="13"/>
        <v>0</v>
      </c>
    </row>
    <row r="242" spans="1:22" ht="15" customHeight="1" x14ac:dyDescent="0.25">
      <c r="A242" s="7">
        <f>SUM($B$1:B242)</f>
        <v>19</v>
      </c>
      <c r="B242" s="7">
        <f>IF(COUNTIF($C$1:C242,C242)&gt;1,0,1)</f>
        <v>0</v>
      </c>
      <c r="C242" s="7">
        <f t="shared" si="11"/>
        <v>0</v>
      </c>
      <c r="U242" s="7">
        <f t="shared" si="12"/>
        <v>0</v>
      </c>
      <c r="V242" s="7">
        <f t="shared" si="13"/>
        <v>0</v>
      </c>
    </row>
    <row r="243" spans="1:22" ht="15" customHeight="1" x14ac:dyDescent="0.25">
      <c r="A243" s="7">
        <f>SUM($B$1:B243)</f>
        <v>19</v>
      </c>
      <c r="B243" s="7">
        <f>IF(COUNTIF($C$1:C243,C243)&gt;1,0,1)</f>
        <v>0</v>
      </c>
      <c r="C243" s="7">
        <f t="shared" si="11"/>
        <v>0</v>
      </c>
      <c r="U243" s="7">
        <f t="shared" si="12"/>
        <v>0</v>
      </c>
      <c r="V243" s="7">
        <f t="shared" si="13"/>
        <v>0</v>
      </c>
    </row>
    <row r="244" spans="1:22" ht="15" customHeight="1" x14ac:dyDescent="0.25">
      <c r="A244" s="7">
        <f>SUM($B$1:B244)</f>
        <v>19</v>
      </c>
      <c r="B244" s="7">
        <f>IF(COUNTIF($C$1:C244,C244)&gt;1,0,1)</f>
        <v>0</v>
      </c>
      <c r="C244" s="7">
        <f t="shared" si="11"/>
        <v>0</v>
      </c>
      <c r="U244" s="7">
        <f t="shared" si="12"/>
        <v>0</v>
      </c>
      <c r="V244" s="7">
        <f t="shared" si="13"/>
        <v>0</v>
      </c>
    </row>
    <row r="245" spans="1:22" ht="15" customHeight="1" x14ac:dyDescent="0.25">
      <c r="A245" s="7">
        <f>SUM($B$1:B245)</f>
        <v>19</v>
      </c>
      <c r="B245" s="7">
        <f>IF(COUNTIF($C$1:C245,C245)&gt;1,0,1)</f>
        <v>0</v>
      </c>
      <c r="C245" s="7">
        <f t="shared" si="11"/>
        <v>0</v>
      </c>
      <c r="U245" s="7">
        <f t="shared" si="12"/>
        <v>0</v>
      </c>
      <c r="V245" s="7">
        <f t="shared" si="13"/>
        <v>0</v>
      </c>
    </row>
    <row r="246" spans="1:22" ht="15" customHeight="1" x14ac:dyDescent="0.25">
      <c r="A246" s="7">
        <f>SUM($B$1:B246)</f>
        <v>19</v>
      </c>
      <c r="B246" s="7">
        <f>IF(COUNTIF($C$1:C246,C246)&gt;1,0,1)</f>
        <v>0</v>
      </c>
      <c r="C246" s="7">
        <f t="shared" si="11"/>
        <v>0</v>
      </c>
      <c r="U246" s="7">
        <f t="shared" si="12"/>
        <v>0</v>
      </c>
      <c r="V246" s="7">
        <f t="shared" si="13"/>
        <v>0</v>
      </c>
    </row>
    <row r="247" spans="1:22" ht="15" customHeight="1" x14ac:dyDescent="0.25">
      <c r="A247" s="7">
        <f>SUM($B$1:B247)</f>
        <v>19</v>
      </c>
      <c r="B247" s="7">
        <f>IF(COUNTIF($C$1:C247,C247)&gt;1,0,1)</f>
        <v>0</v>
      </c>
      <c r="C247" s="7">
        <f t="shared" si="11"/>
        <v>0</v>
      </c>
      <c r="U247" s="7">
        <f t="shared" si="12"/>
        <v>0</v>
      </c>
      <c r="V247" s="7">
        <f t="shared" si="13"/>
        <v>0</v>
      </c>
    </row>
    <row r="248" spans="1:22" ht="15" customHeight="1" x14ac:dyDescent="0.25">
      <c r="A248" s="7">
        <f>SUM($B$1:B248)</f>
        <v>19</v>
      </c>
      <c r="B248" s="7">
        <f>IF(COUNTIF($C$1:C248,C248)&gt;1,0,1)</f>
        <v>0</v>
      </c>
      <c r="C248" s="7">
        <f t="shared" si="11"/>
        <v>0</v>
      </c>
      <c r="U248" s="7">
        <f t="shared" si="12"/>
        <v>0</v>
      </c>
      <c r="V248" s="7">
        <f t="shared" si="13"/>
        <v>0</v>
      </c>
    </row>
    <row r="249" spans="1:22" ht="15" customHeight="1" x14ac:dyDescent="0.25">
      <c r="A249" s="7">
        <f>SUM($B$1:B249)</f>
        <v>19</v>
      </c>
      <c r="B249" s="7">
        <f>IF(COUNTIF($C$1:C249,C249)&gt;1,0,1)</f>
        <v>0</v>
      </c>
      <c r="C249" s="7">
        <f t="shared" si="11"/>
        <v>0</v>
      </c>
      <c r="U249" s="7">
        <f t="shared" si="12"/>
        <v>0</v>
      </c>
      <c r="V249" s="7">
        <f t="shared" si="13"/>
        <v>0</v>
      </c>
    </row>
    <row r="250" spans="1:22" ht="15" customHeight="1" x14ac:dyDescent="0.25">
      <c r="A250" s="7">
        <f>SUM($B$1:B250)</f>
        <v>19</v>
      </c>
      <c r="B250" s="7">
        <f>IF(COUNTIF($C$1:C250,C250)&gt;1,0,1)</f>
        <v>0</v>
      </c>
      <c r="C250" s="7">
        <f t="shared" si="11"/>
        <v>0</v>
      </c>
      <c r="U250" s="7">
        <f t="shared" si="12"/>
        <v>0</v>
      </c>
      <c r="V250" s="7">
        <f t="shared" si="13"/>
        <v>0</v>
      </c>
    </row>
    <row r="251" spans="1:22" ht="15" customHeight="1" x14ac:dyDescent="0.25">
      <c r="A251" s="7">
        <f>SUM($B$1:B251)</f>
        <v>19</v>
      </c>
      <c r="B251" s="7">
        <f>IF(COUNTIF($C$1:C251,C251)&gt;1,0,1)</f>
        <v>0</v>
      </c>
      <c r="C251" s="7">
        <f t="shared" si="11"/>
        <v>0</v>
      </c>
      <c r="U251" s="7">
        <f t="shared" si="12"/>
        <v>0</v>
      </c>
      <c r="V251" s="7">
        <f t="shared" si="13"/>
        <v>0</v>
      </c>
    </row>
    <row r="252" spans="1:22" ht="15" customHeight="1" x14ac:dyDescent="0.25">
      <c r="A252" s="7">
        <f>SUM($B$1:B252)</f>
        <v>19</v>
      </c>
      <c r="B252" s="7">
        <f>IF(COUNTIF($C$1:C252,C252)&gt;1,0,1)</f>
        <v>0</v>
      </c>
      <c r="C252" s="7">
        <f t="shared" si="11"/>
        <v>0</v>
      </c>
      <c r="U252" s="7">
        <f t="shared" si="12"/>
        <v>0</v>
      </c>
      <c r="V252" s="7">
        <f t="shared" si="13"/>
        <v>0</v>
      </c>
    </row>
    <row r="253" spans="1:22" ht="15" customHeight="1" x14ac:dyDescent="0.25">
      <c r="A253" s="7">
        <f>SUM($B$1:B253)</f>
        <v>19</v>
      </c>
      <c r="B253" s="7">
        <f>IF(COUNTIF($C$1:C253,C253)&gt;1,0,1)</f>
        <v>0</v>
      </c>
      <c r="C253" s="7">
        <f t="shared" si="11"/>
        <v>0</v>
      </c>
      <c r="U253" s="7">
        <f t="shared" si="12"/>
        <v>0</v>
      </c>
      <c r="V253" s="7">
        <f t="shared" si="13"/>
        <v>0</v>
      </c>
    </row>
    <row r="254" spans="1:22" ht="15" customHeight="1" x14ac:dyDescent="0.25">
      <c r="A254" s="7">
        <f>SUM($B$1:B254)</f>
        <v>19</v>
      </c>
      <c r="B254" s="7">
        <f>IF(COUNTIF($C$1:C254,C254)&gt;1,0,1)</f>
        <v>0</v>
      </c>
      <c r="C254" s="7">
        <f t="shared" si="11"/>
        <v>0</v>
      </c>
      <c r="U254" s="7">
        <f t="shared" si="12"/>
        <v>0</v>
      </c>
      <c r="V254" s="7">
        <f t="shared" si="13"/>
        <v>0</v>
      </c>
    </row>
    <row r="255" spans="1:22" ht="15" customHeight="1" x14ac:dyDescent="0.25">
      <c r="A255" s="7">
        <f>SUM($B$1:B255)</f>
        <v>19</v>
      </c>
      <c r="B255" s="7">
        <f>IF(COUNTIF($C$1:C255,C255)&gt;1,0,1)</f>
        <v>0</v>
      </c>
      <c r="C255" s="7">
        <f t="shared" si="11"/>
        <v>0</v>
      </c>
      <c r="U255" s="7">
        <f t="shared" si="12"/>
        <v>0</v>
      </c>
      <c r="V255" s="7">
        <f t="shared" si="13"/>
        <v>0</v>
      </c>
    </row>
    <row r="256" spans="1:22" ht="15" customHeight="1" x14ac:dyDescent="0.25">
      <c r="A256" s="7">
        <f>SUM($B$1:B256)</f>
        <v>19</v>
      </c>
      <c r="B256" s="7">
        <f>IF(COUNTIF($C$1:C256,C256)&gt;1,0,1)</f>
        <v>0</v>
      </c>
      <c r="C256" s="7">
        <f t="shared" si="11"/>
        <v>0</v>
      </c>
      <c r="U256" s="7">
        <f t="shared" si="12"/>
        <v>0</v>
      </c>
      <c r="V256" s="7">
        <f t="shared" si="13"/>
        <v>0</v>
      </c>
    </row>
    <row r="257" spans="1:22" ht="15" customHeight="1" x14ac:dyDescent="0.25">
      <c r="A257" s="7">
        <f>SUM($B$1:B257)</f>
        <v>19</v>
      </c>
      <c r="B257" s="7">
        <f>IF(COUNTIF($C$1:C257,C257)&gt;1,0,1)</f>
        <v>0</v>
      </c>
      <c r="C257" s="7">
        <f t="shared" si="11"/>
        <v>0</v>
      </c>
      <c r="U257" s="7">
        <f t="shared" si="12"/>
        <v>0</v>
      </c>
      <c r="V257" s="7">
        <f t="shared" si="13"/>
        <v>0</v>
      </c>
    </row>
    <row r="258" spans="1:22" ht="15" customHeight="1" x14ac:dyDescent="0.25">
      <c r="A258" s="7">
        <f>SUM($B$1:B258)</f>
        <v>19</v>
      </c>
      <c r="B258" s="7">
        <f>IF(COUNTIF($C$1:C258,C258)&gt;1,0,1)</f>
        <v>0</v>
      </c>
      <c r="C258" s="7">
        <f t="shared" si="11"/>
        <v>0</v>
      </c>
      <c r="U258" s="7">
        <f t="shared" si="12"/>
        <v>0</v>
      </c>
      <c r="V258" s="7">
        <f t="shared" si="13"/>
        <v>0</v>
      </c>
    </row>
    <row r="259" spans="1:22" ht="15" customHeight="1" x14ac:dyDescent="0.25">
      <c r="A259" s="7">
        <f>SUM($B$1:B259)</f>
        <v>19</v>
      </c>
      <c r="B259" s="7">
        <f>IF(COUNTIF($C$1:C259,C259)&gt;1,0,1)</f>
        <v>0</v>
      </c>
      <c r="C259" s="7">
        <f t="shared" ref="C259:C322" si="14">IF(R259=0,0,M259)</f>
        <v>0</v>
      </c>
      <c r="U259" s="7">
        <f t="shared" si="12"/>
        <v>0</v>
      </c>
      <c r="V259" s="7">
        <f t="shared" si="13"/>
        <v>0</v>
      </c>
    </row>
    <row r="260" spans="1:22" ht="15" customHeight="1" x14ac:dyDescent="0.25">
      <c r="A260" s="7">
        <f>SUM($B$1:B260)</f>
        <v>19</v>
      </c>
      <c r="B260" s="7">
        <f>IF(COUNTIF($C$1:C260,C260)&gt;1,0,1)</f>
        <v>0</v>
      </c>
      <c r="C260" s="7">
        <f t="shared" si="14"/>
        <v>0</v>
      </c>
      <c r="U260" s="7">
        <f t="shared" si="12"/>
        <v>0</v>
      </c>
      <c r="V260" s="7">
        <f t="shared" si="13"/>
        <v>0</v>
      </c>
    </row>
    <row r="261" spans="1:22" ht="15" customHeight="1" x14ac:dyDescent="0.25">
      <c r="A261" s="7">
        <f>SUM($B$1:B261)</f>
        <v>19</v>
      </c>
      <c r="B261" s="7">
        <f>IF(COUNTIF($C$1:C261,C261)&gt;1,0,1)</f>
        <v>0</v>
      </c>
      <c r="C261" s="7">
        <f t="shared" si="14"/>
        <v>0</v>
      </c>
      <c r="U261" s="7">
        <f t="shared" si="12"/>
        <v>0</v>
      </c>
      <c r="V261" s="7">
        <f t="shared" si="13"/>
        <v>0</v>
      </c>
    </row>
    <row r="262" spans="1:22" ht="15" customHeight="1" x14ac:dyDescent="0.25">
      <c r="A262" s="7">
        <f>SUM($B$1:B262)</f>
        <v>19</v>
      </c>
      <c r="B262" s="7">
        <f>IF(COUNTIF($C$1:C262,C262)&gt;1,0,1)</f>
        <v>0</v>
      </c>
      <c r="C262" s="7">
        <f t="shared" si="14"/>
        <v>0</v>
      </c>
      <c r="U262" s="7">
        <f t="shared" si="12"/>
        <v>0</v>
      </c>
      <c r="V262" s="7">
        <f t="shared" si="13"/>
        <v>0</v>
      </c>
    </row>
    <row r="263" spans="1:22" ht="15" customHeight="1" x14ac:dyDescent="0.25">
      <c r="A263" s="7">
        <f>SUM($B$1:B263)</f>
        <v>19</v>
      </c>
      <c r="B263" s="7">
        <f>IF(COUNTIF($C$1:C263,C263)&gt;1,0,1)</f>
        <v>0</v>
      </c>
      <c r="C263" s="7">
        <f t="shared" si="14"/>
        <v>0</v>
      </c>
      <c r="U263" s="7">
        <f t="shared" si="12"/>
        <v>0</v>
      </c>
      <c r="V263" s="7">
        <f t="shared" si="13"/>
        <v>0</v>
      </c>
    </row>
    <row r="264" spans="1:22" ht="15" customHeight="1" x14ac:dyDescent="0.25">
      <c r="A264" s="7">
        <f>SUM($B$1:B264)</f>
        <v>19</v>
      </c>
      <c r="B264" s="7">
        <f>IF(COUNTIF($C$1:C264,C264)&gt;1,0,1)</f>
        <v>0</v>
      </c>
      <c r="C264" s="7">
        <f t="shared" si="14"/>
        <v>0</v>
      </c>
      <c r="U264" s="7">
        <f t="shared" si="12"/>
        <v>0</v>
      </c>
      <c r="V264" s="7">
        <f t="shared" si="13"/>
        <v>0</v>
      </c>
    </row>
    <row r="265" spans="1:22" ht="15" customHeight="1" x14ac:dyDescent="0.25">
      <c r="A265" s="7">
        <f>SUM($B$1:B265)</f>
        <v>19</v>
      </c>
      <c r="B265" s="7">
        <f>IF(COUNTIF($C$1:C265,C265)&gt;1,0,1)</f>
        <v>0</v>
      </c>
      <c r="C265" s="7">
        <f t="shared" si="14"/>
        <v>0</v>
      </c>
      <c r="U265" s="7">
        <f t="shared" si="12"/>
        <v>0</v>
      </c>
      <c r="V265" s="7">
        <f t="shared" si="13"/>
        <v>0</v>
      </c>
    </row>
    <row r="266" spans="1:22" ht="15" customHeight="1" x14ac:dyDescent="0.25">
      <c r="A266" s="7">
        <f>SUM($B$1:B266)</f>
        <v>19</v>
      </c>
      <c r="B266" s="7">
        <f>IF(COUNTIF($C$1:C266,C266)&gt;1,0,1)</f>
        <v>0</v>
      </c>
      <c r="C266" s="7">
        <f t="shared" si="14"/>
        <v>0</v>
      </c>
      <c r="U266" s="7">
        <f t="shared" si="12"/>
        <v>0</v>
      </c>
      <c r="V266" s="7">
        <f t="shared" si="13"/>
        <v>0</v>
      </c>
    </row>
    <row r="267" spans="1:22" ht="15" customHeight="1" x14ac:dyDescent="0.25">
      <c r="A267" s="7">
        <f>SUM($B$1:B267)</f>
        <v>19</v>
      </c>
      <c r="B267" s="7">
        <f>IF(COUNTIF($C$1:C267,C267)&gt;1,0,1)</f>
        <v>0</v>
      </c>
      <c r="C267" s="7">
        <f t="shared" si="14"/>
        <v>0</v>
      </c>
      <c r="U267" s="7">
        <f t="shared" si="12"/>
        <v>0</v>
      </c>
      <c r="V267" s="7">
        <f t="shared" si="13"/>
        <v>0</v>
      </c>
    </row>
    <row r="268" spans="1:22" ht="15" customHeight="1" x14ac:dyDescent="0.25">
      <c r="A268" s="7">
        <f>SUM($B$1:B268)</f>
        <v>19</v>
      </c>
      <c r="B268" s="7">
        <f>IF(COUNTIF($C$1:C268,C268)&gt;1,0,1)</f>
        <v>0</v>
      </c>
      <c r="C268" s="7">
        <f t="shared" si="14"/>
        <v>0</v>
      </c>
      <c r="U268" s="7">
        <f t="shared" si="12"/>
        <v>0</v>
      </c>
      <c r="V268" s="7">
        <f t="shared" si="13"/>
        <v>0</v>
      </c>
    </row>
    <row r="269" spans="1:22" ht="15" customHeight="1" x14ac:dyDescent="0.25">
      <c r="A269" s="7">
        <f>SUM($B$1:B269)</f>
        <v>19</v>
      </c>
      <c r="B269" s="7">
        <f>IF(COUNTIF($C$1:C269,C269)&gt;1,0,1)</f>
        <v>0</v>
      </c>
      <c r="C269" s="7">
        <f t="shared" si="14"/>
        <v>0</v>
      </c>
      <c r="U269" s="7">
        <f t="shared" si="12"/>
        <v>0</v>
      </c>
      <c r="V269" s="7">
        <f t="shared" si="13"/>
        <v>0</v>
      </c>
    </row>
    <row r="270" spans="1:22" ht="15" customHeight="1" x14ac:dyDescent="0.25">
      <c r="A270" s="7">
        <f>SUM($B$1:B270)</f>
        <v>19</v>
      </c>
      <c r="B270" s="7">
        <f>IF(COUNTIF($C$1:C270,C270)&gt;1,0,1)</f>
        <v>0</v>
      </c>
      <c r="C270" s="7">
        <f t="shared" si="14"/>
        <v>0</v>
      </c>
      <c r="U270" s="7">
        <f t="shared" si="12"/>
        <v>0</v>
      </c>
      <c r="V270" s="7">
        <f t="shared" si="13"/>
        <v>0</v>
      </c>
    </row>
    <row r="271" spans="1:22" ht="15" customHeight="1" x14ac:dyDescent="0.25">
      <c r="A271" s="7">
        <f>SUM($B$1:B271)</f>
        <v>19</v>
      </c>
      <c r="B271" s="7">
        <f>IF(COUNTIF($C$1:C271,C271)&gt;1,0,1)</f>
        <v>0</v>
      </c>
      <c r="C271" s="7">
        <f t="shared" si="14"/>
        <v>0</v>
      </c>
      <c r="U271" s="7">
        <f t="shared" si="12"/>
        <v>0</v>
      </c>
      <c r="V271" s="7">
        <f t="shared" si="13"/>
        <v>0</v>
      </c>
    </row>
    <row r="272" spans="1:22" ht="15" customHeight="1" x14ac:dyDescent="0.25">
      <c r="A272" s="7">
        <f>SUM($B$1:B272)</f>
        <v>19</v>
      </c>
      <c r="B272" s="7">
        <f>IF(COUNTIF($C$1:C272,C272)&gt;1,0,1)</f>
        <v>0</v>
      </c>
      <c r="C272" s="7">
        <f t="shared" si="14"/>
        <v>0</v>
      </c>
      <c r="U272" s="7">
        <f t="shared" si="12"/>
        <v>0</v>
      </c>
      <c r="V272" s="7">
        <f t="shared" si="13"/>
        <v>0</v>
      </c>
    </row>
    <row r="273" spans="1:22" ht="15" customHeight="1" x14ac:dyDescent="0.25">
      <c r="A273" s="7">
        <f>SUM($B$1:B273)</f>
        <v>19</v>
      </c>
      <c r="B273" s="7">
        <f>IF(COUNTIF($C$1:C273,C273)&gt;1,0,1)</f>
        <v>0</v>
      </c>
      <c r="C273" s="7">
        <f t="shared" si="14"/>
        <v>0</v>
      </c>
      <c r="U273" s="7">
        <f t="shared" si="12"/>
        <v>0</v>
      </c>
      <c r="V273" s="7">
        <f t="shared" si="13"/>
        <v>0</v>
      </c>
    </row>
    <row r="274" spans="1:22" ht="15" customHeight="1" x14ac:dyDescent="0.25">
      <c r="A274" s="7">
        <f>SUM($B$1:B274)</f>
        <v>19</v>
      </c>
      <c r="B274" s="7">
        <f>IF(COUNTIF($C$1:C274,C274)&gt;1,0,1)</f>
        <v>0</v>
      </c>
      <c r="C274" s="7">
        <f t="shared" si="14"/>
        <v>0</v>
      </c>
      <c r="U274" s="7">
        <f t="shared" si="12"/>
        <v>0</v>
      </c>
      <c r="V274" s="7">
        <f t="shared" si="13"/>
        <v>0</v>
      </c>
    </row>
    <row r="275" spans="1:22" ht="15" customHeight="1" x14ac:dyDescent="0.25">
      <c r="A275" s="7">
        <f>SUM($B$1:B275)</f>
        <v>19</v>
      </c>
      <c r="B275" s="7">
        <f>IF(COUNTIF($C$1:C275,C275)&gt;1,0,1)</f>
        <v>0</v>
      </c>
      <c r="C275" s="7">
        <f t="shared" si="14"/>
        <v>0</v>
      </c>
      <c r="U275" s="7">
        <f t="shared" si="12"/>
        <v>0</v>
      </c>
      <c r="V275" s="7">
        <f t="shared" si="13"/>
        <v>0</v>
      </c>
    </row>
    <row r="276" spans="1:22" ht="15" customHeight="1" x14ac:dyDescent="0.25">
      <c r="A276" s="7">
        <f>SUM($B$1:B276)</f>
        <v>19</v>
      </c>
      <c r="B276" s="7">
        <f>IF(COUNTIF($C$1:C276,C276)&gt;1,0,1)</f>
        <v>0</v>
      </c>
      <c r="C276" s="7">
        <f t="shared" si="14"/>
        <v>0</v>
      </c>
      <c r="U276" s="7">
        <f t="shared" si="12"/>
        <v>0</v>
      </c>
      <c r="V276" s="7">
        <f t="shared" si="13"/>
        <v>0</v>
      </c>
    </row>
    <row r="277" spans="1:22" ht="15" customHeight="1" x14ac:dyDescent="0.25">
      <c r="A277" s="7">
        <f>SUM($B$1:B277)</f>
        <v>19</v>
      </c>
      <c r="B277" s="7">
        <f>IF(COUNTIF($C$1:C277,C277)&gt;1,0,1)</f>
        <v>0</v>
      </c>
      <c r="C277" s="7">
        <f t="shared" si="14"/>
        <v>0</v>
      </c>
      <c r="U277" s="7">
        <f t="shared" si="12"/>
        <v>0</v>
      </c>
      <c r="V277" s="7">
        <f t="shared" si="13"/>
        <v>0</v>
      </c>
    </row>
    <row r="278" spans="1:22" ht="15" customHeight="1" x14ac:dyDescent="0.25">
      <c r="A278" s="7">
        <f>SUM($B$1:B278)</f>
        <v>19</v>
      </c>
      <c r="B278" s="7">
        <f>IF(COUNTIF($C$1:C278,C278)&gt;1,0,1)</f>
        <v>0</v>
      </c>
      <c r="C278" s="7">
        <f t="shared" si="14"/>
        <v>0</v>
      </c>
      <c r="U278" s="7">
        <f t="shared" si="12"/>
        <v>0</v>
      </c>
      <c r="V278" s="7">
        <f t="shared" si="13"/>
        <v>0</v>
      </c>
    </row>
    <row r="279" spans="1:22" ht="15" customHeight="1" x14ac:dyDescent="0.25">
      <c r="A279" s="7">
        <f>SUM($B$1:B279)</f>
        <v>19</v>
      </c>
      <c r="B279" s="7">
        <f>IF(COUNTIF($C$1:C279,C279)&gt;1,0,1)</f>
        <v>0</v>
      </c>
      <c r="C279" s="7">
        <f t="shared" si="14"/>
        <v>0</v>
      </c>
      <c r="U279" s="7">
        <f t="shared" si="12"/>
        <v>0</v>
      </c>
      <c r="V279" s="7">
        <f t="shared" si="13"/>
        <v>0</v>
      </c>
    </row>
    <row r="280" spans="1:22" ht="15" customHeight="1" x14ac:dyDescent="0.25">
      <c r="A280" s="7">
        <f>SUM($B$1:B280)</f>
        <v>19</v>
      </c>
      <c r="B280" s="7">
        <f>IF(COUNTIF($C$1:C280,C280)&gt;1,0,1)</f>
        <v>0</v>
      </c>
      <c r="C280" s="7">
        <f t="shared" si="14"/>
        <v>0</v>
      </c>
      <c r="U280" s="7">
        <f t="shared" si="12"/>
        <v>0</v>
      </c>
      <c r="V280" s="7">
        <f t="shared" si="13"/>
        <v>0</v>
      </c>
    </row>
    <row r="281" spans="1:22" ht="15" customHeight="1" x14ac:dyDescent="0.25">
      <c r="A281" s="7">
        <f>SUM($B$1:B281)</f>
        <v>19</v>
      </c>
      <c r="B281" s="7">
        <f>IF(COUNTIF($C$1:C281,C281)&gt;1,0,1)</f>
        <v>0</v>
      </c>
      <c r="C281" s="7">
        <f t="shared" si="14"/>
        <v>0</v>
      </c>
      <c r="U281" s="7">
        <f t="shared" si="12"/>
        <v>0</v>
      </c>
      <c r="V281" s="7">
        <f t="shared" si="13"/>
        <v>0</v>
      </c>
    </row>
    <row r="282" spans="1:22" ht="15" customHeight="1" x14ac:dyDescent="0.25">
      <c r="A282" s="7">
        <f>SUM($B$1:B282)</f>
        <v>19</v>
      </c>
      <c r="B282" s="7">
        <f>IF(COUNTIF($C$1:C282,C282)&gt;1,0,1)</f>
        <v>0</v>
      </c>
      <c r="C282" s="7">
        <f t="shared" si="14"/>
        <v>0</v>
      </c>
      <c r="U282" s="7">
        <f t="shared" si="12"/>
        <v>0</v>
      </c>
      <c r="V282" s="7">
        <f t="shared" si="13"/>
        <v>0</v>
      </c>
    </row>
    <row r="283" spans="1:22" ht="15" customHeight="1" x14ac:dyDescent="0.25">
      <c r="A283" s="7">
        <f>SUM($B$1:B283)</f>
        <v>19</v>
      </c>
      <c r="B283" s="7">
        <f>IF(COUNTIF($C$1:C283,C283)&gt;1,0,1)</f>
        <v>0</v>
      </c>
      <c r="C283" s="7">
        <f t="shared" si="14"/>
        <v>0</v>
      </c>
      <c r="U283" s="7">
        <f t="shared" si="12"/>
        <v>0</v>
      </c>
      <c r="V283" s="7">
        <f t="shared" si="13"/>
        <v>0</v>
      </c>
    </row>
    <row r="284" spans="1:22" ht="15" customHeight="1" x14ac:dyDescent="0.25">
      <c r="A284" s="7">
        <f>SUM($B$1:B284)</f>
        <v>19</v>
      </c>
      <c r="B284" s="7">
        <f>IF(COUNTIF($C$1:C284,C284)&gt;1,0,1)</f>
        <v>0</v>
      </c>
      <c r="C284" s="7">
        <f t="shared" si="14"/>
        <v>0</v>
      </c>
      <c r="U284" s="7">
        <f t="shared" si="12"/>
        <v>0</v>
      </c>
      <c r="V284" s="7">
        <f t="shared" si="13"/>
        <v>0</v>
      </c>
    </row>
    <row r="285" spans="1:22" ht="15" customHeight="1" x14ac:dyDescent="0.25">
      <c r="A285" s="7">
        <f>SUM($B$1:B285)</f>
        <v>19</v>
      </c>
      <c r="B285" s="7">
        <f>IF(COUNTIF($C$1:C285,C285)&gt;1,0,1)</f>
        <v>0</v>
      </c>
      <c r="C285" s="7">
        <f t="shared" si="14"/>
        <v>0</v>
      </c>
      <c r="U285" s="7">
        <f t="shared" si="12"/>
        <v>0</v>
      </c>
      <c r="V285" s="7">
        <f t="shared" si="13"/>
        <v>0</v>
      </c>
    </row>
    <row r="286" spans="1:22" ht="15" customHeight="1" x14ac:dyDescent="0.25">
      <c r="A286" s="7">
        <f>SUM($B$1:B286)</f>
        <v>19</v>
      </c>
      <c r="B286" s="7">
        <f>IF(COUNTIF($C$1:C286,C286)&gt;1,0,1)</f>
        <v>0</v>
      </c>
      <c r="C286" s="7">
        <f t="shared" si="14"/>
        <v>0</v>
      </c>
      <c r="U286" s="7">
        <f t="shared" si="12"/>
        <v>0</v>
      </c>
      <c r="V286" s="7">
        <f t="shared" si="13"/>
        <v>0</v>
      </c>
    </row>
    <row r="287" spans="1:22" ht="15" customHeight="1" x14ac:dyDescent="0.25">
      <c r="A287" s="7">
        <f>SUM($B$1:B287)</f>
        <v>19</v>
      </c>
      <c r="B287" s="7">
        <f>IF(COUNTIF($C$1:C287,C287)&gt;1,0,1)</f>
        <v>0</v>
      </c>
      <c r="C287" s="7">
        <f t="shared" si="14"/>
        <v>0</v>
      </c>
      <c r="U287" s="7">
        <f t="shared" si="12"/>
        <v>0</v>
      </c>
      <c r="V287" s="7">
        <f t="shared" si="13"/>
        <v>0</v>
      </c>
    </row>
    <row r="288" spans="1:22" ht="15" customHeight="1" x14ac:dyDescent="0.25">
      <c r="A288" s="7">
        <f>SUM($B$1:B288)</f>
        <v>19</v>
      </c>
      <c r="B288" s="7">
        <f>IF(COUNTIF($C$1:C288,C288)&gt;1,0,1)</f>
        <v>0</v>
      </c>
      <c r="C288" s="7">
        <f t="shared" si="14"/>
        <v>0</v>
      </c>
      <c r="U288" s="7">
        <f t="shared" si="12"/>
        <v>0</v>
      </c>
      <c r="V288" s="7">
        <f t="shared" si="13"/>
        <v>0</v>
      </c>
    </row>
    <row r="289" spans="1:22" ht="15" customHeight="1" x14ac:dyDescent="0.25">
      <c r="A289" s="7">
        <f>SUM($B$1:B289)</f>
        <v>19</v>
      </c>
      <c r="B289" s="7">
        <f>IF(COUNTIF($C$1:C289,C289)&gt;1,0,1)</f>
        <v>0</v>
      </c>
      <c r="C289" s="7">
        <f t="shared" si="14"/>
        <v>0</v>
      </c>
      <c r="U289" s="7">
        <f t="shared" si="12"/>
        <v>0</v>
      </c>
      <c r="V289" s="7">
        <f t="shared" si="13"/>
        <v>0</v>
      </c>
    </row>
    <row r="290" spans="1:22" ht="15" customHeight="1" x14ac:dyDescent="0.25">
      <c r="A290" s="7">
        <f>SUM($B$1:B290)</f>
        <v>19</v>
      </c>
      <c r="B290" s="7">
        <f>IF(COUNTIF($C$1:C290,C290)&gt;1,0,1)</f>
        <v>0</v>
      </c>
      <c r="C290" s="7">
        <f t="shared" si="14"/>
        <v>0</v>
      </c>
      <c r="U290" s="7">
        <f t="shared" ref="U290:U353" si="15">S290*7</f>
        <v>0</v>
      </c>
      <c r="V290" s="7">
        <f t="shared" ref="V290:V353" si="16">R290-U290+S290</f>
        <v>0</v>
      </c>
    </row>
    <row r="291" spans="1:22" ht="15" customHeight="1" x14ac:dyDescent="0.25">
      <c r="A291" s="7">
        <f>SUM($B$1:B291)</f>
        <v>19</v>
      </c>
      <c r="B291" s="7">
        <f>IF(COUNTIF($C$1:C291,C291)&gt;1,0,1)</f>
        <v>0</v>
      </c>
      <c r="C291" s="7">
        <f t="shared" si="14"/>
        <v>0</v>
      </c>
      <c r="U291" s="7">
        <f t="shared" si="15"/>
        <v>0</v>
      </c>
      <c r="V291" s="7">
        <f t="shared" si="16"/>
        <v>0</v>
      </c>
    </row>
    <row r="292" spans="1:22" ht="15" customHeight="1" x14ac:dyDescent="0.25">
      <c r="A292" s="7">
        <f>SUM($B$1:B292)</f>
        <v>19</v>
      </c>
      <c r="B292" s="7">
        <f>IF(COUNTIF($C$1:C292,C292)&gt;1,0,1)</f>
        <v>0</v>
      </c>
      <c r="C292" s="7">
        <f t="shared" si="14"/>
        <v>0</v>
      </c>
      <c r="U292" s="7">
        <f t="shared" si="15"/>
        <v>0</v>
      </c>
      <c r="V292" s="7">
        <f t="shared" si="16"/>
        <v>0</v>
      </c>
    </row>
    <row r="293" spans="1:22" ht="15" customHeight="1" x14ac:dyDescent="0.25">
      <c r="A293" s="7">
        <f>SUM($B$1:B293)</f>
        <v>19</v>
      </c>
      <c r="B293" s="7">
        <f>IF(COUNTIF($C$1:C293,C293)&gt;1,0,1)</f>
        <v>0</v>
      </c>
      <c r="C293" s="7">
        <f t="shared" si="14"/>
        <v>0</v>
      </c>
      <c r="U293" s="7">
        <f t="shared" si="15"/>
        <v>0</v>
      </c>
      <c r="V293" s="7">
        <f t="shared" si="16"/>
        <v>0</v>
      </c>
    </row>
    <row r="294" spans="1:22" ht="15" customHeight="1" x14ac:dyDescent="0.25">
      <c r="A294" s="7">
        <f>SUM($B$1:B294)</f>
        <v>19</v>
      </c>
      <c r="B294" s="7">
        <f>IF(COUNTIF($C$1:C294,C294)&gt;1,0,1)</f>
        <v>0</v>
      </c>
      <c r="C294" s="7">
        <f t="shared" si="14"/>
        <v>0</v>
      </c>
      <c r="U294" s="7">
        <f t="shared" si="15"/>
        <v>0</v>
      </c>
      <c r="V294" s="7">
        <f t="shared" si="16"/>
        <v>0</v>
      </c>
    </row>
    <row r="295" spans="1:22" ht="15" customHeight="1" x14ac:dyDescent="0.25">
      <c r="A295" s="7">
        <f>SUM($B$1:B295)</f>
        <v>19</v>
      </c>
      <c r="B295" s="7">
        <f>IF(COUNTIF($C$1:C295,C295)&gt;1,0,1)</f>
        <v>0</v>
      </c>
      <c r="C295" s="7">
        <f t="shared" si="14"/>
        <v>0</v>
      </c>
      <c r="U295" s="7">
        <f t="shared" si="15"/>
        <v>0</v>
      </c>
      <c r="V295" s="7">
        <f t="shared" si="16"/>
        <v>0</v>
      </c>
    </row>
    <row r="296" spans="1:22" ht="15" customHeight="1" x14ac:dyDescent="0.25">
      <c r="A296" s="7">
        <f>SUM($B$1:B296)</f>
        <v>19</v>
      </c>
      <c r="B296" s="7">
        <f>IF(COUNTIF($C$1:C296,C296)&gt;1,0,1)</f>
        <v>0</v>
      </c>
      <c r="C296" s="7">
        <f t="shared" si="14"/>
        <v>0</v>
      </c>
      <c r="U296" s="7">
        <f t="shared" si="15"/>
        <v>0</v>
      </c>
      <c r="V296" s="7">
        <f t="shared" si="16"/>
        <v>0</v>
      </c>
    </row>
    <row r="297" spans="1:22" ht="15" customHeight="1" x14ac:dyDescent="0.25">
      <c r="A297" s="7">
        <f>SUM($B$1:B297)</f>
        <v>19</v>
      </c>
      <c r="B297" s="7">
        <f>IF(COUNTIF($C$1:C297,C297)&gt;1,0,1)</f>
        <v>0</v>
      </c>
      <c r="C297" s="7">
        <f t="shared" si="14"/>
        <v>0</v>
      </c>
      <c r="U297" s="7">
        <f t="shared" si="15"/>
        <v>0</v>
      </c>
      <c r="V297" s="7">
        <f t="shared" si="16"/>
        <v>0</v>
      </c>
    </row>
    <row r="298" spans="1:22" ht="15" customHeight="1" x14ac:dyDescent="0.25">
      <c r="A298" s="7">
        <f>SUM($B$1:B298)</f>
        <v>19</v>
      </c>
      <c r="B298" s="7">
        <f>IF(COUNTIF($C$1:C298,C298)&gt;1,0,1)</f>
        <v>0</v>
      </c>
      <c r="C298" s="7">
        <f t="shared" si="14"/>
        <v>0</v>
      </c>
      <c r="U298" s="7">
        <f t="shared" si="15"/>
        <v>0</v>
      </c>
      <c r="V298" s="7">
        <f t="shared" si="16"/>
        <v>0</v>
      </c>
    </row>
    <row r="299" spans="1:22" ht="15" customHeight="1" x14ac:dyDescent="0.25">
      <c r="A299" s="7">
        <f>SUM($B$1:B299)</f>
        <v>19</v>
      </c>
      <c r="B299" s="7">
        <f>IF(COUNTIF($C$1:C299,C299)&gt;1,0,1)</f>
        <v>0</v>
      </c>
      <c r="C299" s="7">
        <f t="shared" si="14"/>
        <v>0</v>
      </c>
      <c r="U299" s="7">
        <f t="shared" si="15"/>
        <v>0</v>
      </c>
      <c r="V299" s="7">
        <f t="shared" si="16"/>
        <v>0</v>
      </c>
    </row>
    <row r="300" spans="1:22" ht="15" customHeight="1" x14ac:dyDescent="0.25">
      <c r="A300" s="7">
        <f>SUM($B$1:B300)</f>
        <v>19</v>
      </c>
      <c r="B300" s="7">
        <f>IF(COUNTIF($C$1:C300,C300)&gt;1,0,1)</f>
        <v>0</v>
      </c>
      <c r="C300" s="7">
        <f t="shared" si="14"/>
        <v>0</v>
      </c>
      <c r="U300" s="7">
        <f t="shared" si="15"/>
        <v>0</v>
      </c>
      <c r="V300" s="7">
        <f t="shared" si="16"/>
        <v>0</v>
      </c>
    </row>
    <row r="301" spans="1:22" ht="15" customHeight="1" x14ac:dyDescent="0.25">
      <c r="A301" s="7">
        <f>SUM($B$1:B301)</f>
        <v>19</v>
      </c>
      <c r="B301" s="7">
        <f>IF(COUNTIF($C$1:C301,C301)&gt;1,0,1)</f>
        <v>0</v>
      </c>
      <c r="C301" s="7">
        <f t="shared" si="14"/>
        <v>0</v>
      </c>
      <c r="U301" s="7">
        <f t="shared" si="15"/>
        <v>0</v>
      </c>
      <c r="V301" s="7">
        <f t="shared" si="16"/>
        <v>0</v>
      </c>
    </row>
    <row r="302" spans="1:22" ht="15" customHeight="1" x14ac:dyDescent="0.25">
      <c r="A302" s="7">
        <f>SUM($B$1:B302)</f>
        <v>19</v>
      </c>
      <c r="B302" s="7">
        <f>IF(COUNTIF($C$1:C302,C302)&gt;1,0,1)</f>
        <v>0</v>
      </c>
      <c r="C302" s="7">
        <f t="shared" si="14"/>
        <v>0</v>
      </c>
      <c r="U302" s="7">
        <f t="shared" si="15"/>
        <v>0</v>
      </c>
      <c r="V302" s="7">
        <f t="shared" si="16"/>
        <v>0</v>
      </c>
    </row>
    <row r="303" spans="1:22" ht="15" customHeight="1" x14ac:dyDescent="0.25">
      <c r="A303" s="7">
        <f>SUM($B$1:B303)</f>
        <v>19</v>
      </c>
      <c r="B303" s="7">
        <f>IF(COUNTIF($C$1:C303,C303)&gt;1,0,1)</f>
        <v>0</v>
      </c>
      <c r="C303" s="7">
        <f t="shared" si="14"/>
        <v>0</v>
      </c>
      <c r="U303" s="7">
        <f t="shared" si="15"/>
        <v>0</v>
      </c>
      <c r="V303" s="7">
        <f t="shared" si="16"/>
        <v>0</v>
      </c>
    </row>
    <row r="304" spans="1:22" ht="15" customHeight="1" x14ac:dyDescent="0.25">
      <c r="A304" s="7">
        <f>SUM($B$1:B304)</f>
        <v>19</v>
      </c>
      <c r="B304" s="7">
        <f>IF(COUNTIF($C$1:C304,C304)&gt;1,0,1)</f>
        <v>0</v>
      </c>
      <c r="C304" s="7">
        <f t="shared" si="14"/>
        <v>0</v>
      </c>
      <c r="U304" s="7">
        <f t="shared" si="15"/>
        <v>0</v>
      </c>
      <c r="V304" s="7">
        <f t="shared" si="16"/>
        <v>0</v>
      </c>
    </row>
    <row r="305" spans="1:22" ht="15" customHeight="1" x14ac:dyDescent="0.25">
      <c r="A305" s="7">
        <f>SUM($B$1:B305)</f>
        <v>19</v>
      </c>
      <c r="B305" s="7">
        <f>IF(COUNTIF($C$1:C305,C305)&gt;1,0,1)</f>
        <v>0</v>
      </c>
      <c r="C305" s="7">
        <f t="shared" si="14"/>
        <v>0</v>
      </c>
      <c r="U305" s="7">
        <f t="shared" si="15"/>
        <v>0</v>
      </c>
      <c r="V305" s="7">
        <f t="shared" si="16"/>
        <v>0</v>
      </c>
    </row>
    <row r="306" spans="1:22" ht="15" customHeight="1" x14ac:dyDescent="0.25">
      <c r="A306" s="7">
        <f>SUM($B$1:B306)</f>
        <v>19</v>
      </c>
      <c r="B306" s="7">
        <f>IF(COUNTIF($C$1:C306,C306)&gt;1,0,1)</f>
        <v>0</v>
      </c>
      <c r="C306" s="7">
        <f t="shared" si="14"/>
        <v>0</v>
      </c>
      <c r="U306" s="7">
        <f t="shared" si="15"/>
        <v>0</v>
      </c>
      <c r="V306" s="7">
        <f t="shared" si="16"/>
        <v>0</v>
      </c>
    </row>
    <row r="307" spans="1:22" ht="15" customHeight="1" x14ac:dyDescent="0.25">
      <c r="A307" s="7">
        <f>SUM($B$1:B307)</f>
        <v>19</v>
      </c>
      <c r="B307" s="7">
        <f>IF(COUNTIF($C$1:C307,C307)&gt;1,0,1)</f>
        <v>0</v>
      </c>
      <c r="C307" s="7">
        <f t="shared" si="14"/>
        <v>0</v>
      </c>
      <c r="U307" s="7">
        <f t="shared" si="15"/>
        <v>0</v>
      </c>
      <c r="V307" s="7">
        <f t="shared" si="16"/>
        <v>0</v>
      </c>
    </row>
    <row r="308" spans="1:22" ht="15" customHeight="1" x14ac:dyDescent="0.25">
      <c r="A308" s="7">
        <f>SUM($B$1:B308)</f>
        <v>19</v>
      </c>
      <c r="B308" s="7">
        <f>IF(COUNTIF($C$1:C308,C308)&gt;1,0,1)</f>
        <v>0</v>
      </c>
      <c r="C308" s="7">
        <f t="shared" si="14"/>
        <v>0</v>
      </c>
      <c r="U308" s="7">
        <f t="shared" si="15"/>
        <v>0</v>
      </c>
      <c r="V308" s="7">
        <f t="shared" si="16"/>
        <v>0</v>
      </c>
    </row>
    <row r="309" spans="1:22" ht="15" customHeight="1" x14ac:dyDescent="0.25">
      <c r="A309" s="7">
        <f>SUM($B$1:B309)</f>
        <v>19</v>
      </c>
      <c r="B309" s="7">
        <f>IF(COUNTIF($C$1:C309,C309)&gt;1,0,1)</f>
        <v>0</v>
      </c>
      <c r="C309" s="7">
        <f t="shared" si="14"/>
        <v>0</v>
      </c>
      <c r="U309" s="7">
        <f t="shared" si="15"/>
        <v>0</v>
      </c>
      <c r="V309" s="7">
        <f t="shared" si="16"/>
        <v>0</v>
      </c>
    </row>
    <row r="310" spans="1:22" ht="15" customHeight="1" x14ac:dyDescent="0.25">
      <c r="A310" s="7">
        <f>SUM($B$1:B310)</f>
        <v>19</v>
      </c>
      <c r="B310" s="7">
        <f>IF(COUNTIF($C$1:C310,C310)&gt;1,0,1)</f>
        <v>0</v>
      </c>
      <c r="C310" s="7">
        <f t="shared" si="14"/>
        <v>0</v>
      </c>
      <c r="U310" s="7">
        <f t="shared" si="15"/>
        <v>0</v>
      </c>
      <c r="V310" s="7">
        <f t="shared" si="16"/>
        <v>0</v>
      </c>
    </row>
    <row r="311" spans="1:22" ht="15" customHeight="1" x14ac:dyDescent="0.25">
      <c r="A311" s="7">
        <f>SUM($B$1:B311)</f>
        <v>19</v>
      </c>
      <c r="B311" s="7">
        <f>IF(COUNTIF($C$1:C311,C311)&gt;1,0,1)</f>
        <v>0</v>
      </c>
      <c r="C311" s="7">
        <f t="shared" si="14"/>
        <v>0</v>
      </c>
      <c r="U311" s="7">
        <f t="shared" si="15"/>
        <v>0</v>
      </c>
      <c r="V311" s="7">
        <f t="shared" si="16"/>
        <v>0</v>
      </c>
    </row>
    <row r="312" spans="1:22" ht="15" customHeight="1" x14ac:dyDescent="0.25">
      <c r="A312" s="7">
        <f>SUM($B$1:B312)</f>
        <v>19</v>
      </c>
      <c r="B312" s="7">
        <f>IF(COUNTIF($C$1:C312,C312)&gt;1,0,1)</f>
        <v>0</v>
      </c>
      <c r="C312" s="7">
        <f t="shared" si="14"/>
        <v>0</v>
      </c>
      <c r="U312" s="7">
        <f t="shared" si="15"/>
        <v>0</v>
      </c>
      <c r="V312" s="7">
        <f t="shared" si="16"/>
        <v>0</v>
      </c>
    </row>
    <row r="313" spans="1:22" ht="15" customHeight="1" x14ac:dyDescent="0.25">
      <c r="A313" s="7">
        <f>SUM($B$1:B313)</f>
        <v>19</v>
      </c>
      <c r="B313" s="7">
        <f>IF(COUNTIF($C$1:C313,C313)&gt;1,0,1)</f>
        <v>0</v>
      </c>
      <c r="C313" s="7">
        <f t="shared" si="14"/>
        <v>0</v>
      </c>
      <c r="U313" s="7">
        <f t="shared" si="15"/>
        <v>0</v>
      </c>
      <c r="V313" s="7">
        <f t="shared" si="16"/>
        <v>0</v>
      </c>
    </row>
    <row r="314" spans="1:22" ht="15" customHeight="1" x14ac:dyDescent="0.25">
      <c r="A314" s="7">
        <f>SUM($B$1:B314)</f>
        <v>19</v>
      </c>
      <c r="B314" s="7">
        <f>IF(COUNTIF($C$1:C314,C314)&gt;1,0,1)</f>
        <v>0</v>
      </c>
      <c r="C314" s="7">
        <f t="shared" si="14"/>
        <v>0</v>
      </c>
      <c r="U314" s="7">
        <f t="shared" si="15"/>
        <v>0</v>
      </c>
      <c r="V314" s="7">
        <f t="shared" si="16"/>
        <v>0</v>
      </c>
    </row>
    <row r="315" spans="1:22" ht="15" customHeight="1" x14ac:dyDescent="0.25">
      <c r="A315" s="7">
        <f>SUM($B$1:B315)</f>
        <v>19</v>
      </c>
      <c r="B315" s="7">
        <f>IF(COUNTIF($C$1:C315,C315)&gt;1,0,1)</f>
        <v>0</v>
      </c>
      <c r="C315" s="7">
        <f t="shared" si="14"/>
        <v>0</v>
      </c>
      <c r="U315" s="7">
        <f t="shared" si="15"/>
        <v>0</v>
      </c>
      <c r="V315" s="7">
        <f t="shared" si="16"/>
        <v>0</v>
      </c>
    </row>
    <row r="316" spans="1:22" ht="15" customHeight="1" x14ac:dyDescent="0.25">
      <c r="A316" s="7">
        <f>SUM($B$1:B316)</f>
        <v>19</v>
      </c>
      <c r="B316" s="7">
        <f>IF(COUNTIF($C$1:C316,C316)&gt;1,0,1)</f>
        <v>0</v>
      </c>
      <c r="C316" s="7">
        <f t="shared" si="14"/>
        <v>0</v>
      </c>
      <c r="U316" s="7">
        <f t="shared" si="15"/>
        <v>0</v>
      </c>
      <c r="V316" s="7">
        <f t="shared" si="16"/>
        <v>0</v>
      </c>
    </row>
    <row r="317" spans="1:22" ht="15" customHeight="1" x14ac:dyDescent="0.25">
      <c r="A317" s="7">
        <f>SUM($B$1:B317)</f>
        <v>19</v>
      </c>
      <c r="B317" s="7">
        <f>IF(COUNTIF($C$1:C317,C317)&gt;1,0,1)</f>
        <v>0</v>
      </c>
      <c r="C317" s="7">
        <f t="shared" si="14"/>
        <v>0</v>
      </c>
      <c r="U317" s="7">
        <f t="shared" si="15"/>
        <v>0</v>
      </c>
      <c r="V317" s="7">
        <f t="shared" si="16"/>
        <v>0</v>
      </c>
    </row>
    <row r="318" spans="1:22" ht="15" customHeight="1" x14ac:dyDescent="0.25">
      <c r="A318" s="7">
        <f>SUM($B$1:B318)</f>
        <v>19</v>
      </c>
      <c r="B318" s="7">
        <f>IF(COUNTIF($C$1:C318,C318)&gt;1,0,1)</f>
        <v>0</v>
      </c>
      <c r="C318" s="7">
        <f t="shared" si="14"/>
        <v>0</v>
      </c>
      <c r="U318" s="7">
        <f t="shared" si="15"/>
        <v>0</v>
      </c>
      <c r="V318" s="7">
        <f t="shared" si="16"/>
        <v>0</v>
      </c>
    </row>
    <row r="319" spans="1:22" ht="15" customHeight="1" x14ac:dyDescent="0.25">
      <c r="A319" s="7">
        <f>SUM($B$1:B319)</f>
        <v>19</v>
      </c>
      <c r="B319" s="7">
        <f>IF(COUNTIF($C$1:C319,C319)&gt;1,0,1)</f>
        <v>0</v>
      </c>
      <c r="C319" s="7">
        <f t="shared" si="14"/>
        <v>0</v>
      </c>
      <c r="U319" s="7">
        <f t="shared" si="15"/>
        <v>0</v>
      </c>
      <c r="V319" s="7">
        <f t="shared" si="16"/>
        <v>0</v>
      </c>
    </row>
    <row r="320" spans="1:22" ht="15" customHeight="1" x14ac:dyDescent="0.25">
      <c r="A320" s="7">
        <f>SUM($B$1:B320)</f>
        <v>19</v>
      </c>
      <c r="B320" s="7">
        <f>IF(COUNTIF($C$1:C320,C320)&gt;1,0,1)</f>
        <v>0</v>
      </c>
      <c r="C320" s="7">
        <f t="shared" si="14"/>
        <v>0</v>
      </c>
      <c r="U320" s="7">
        <f t="shared" si="15"/>
        <v>0</v>
      </c>
      <c r="V320" s="7">
        <f t="shared" si="16"/>
        <v>0</v>
      </c>
    </row>
    <row r="321" spans="1:22" ht="15" customHeight="1" x14ac:dyDescent="0.25">
      <c r="A321" s="7">
        <f>SUM($B$1:B321)</f>
        <v>19</v>
      </c>
      <c r="B321" s="7">
        <f>IF(COUNTIF($C$1:C321,C321)&gt;1,0,1)</f>
        <v>0</v>
      </c>
      <c r="C321" s="7">
        <f t="shared" si="14"/>
        <v>0</v>
      </c>
      <c r="U321" s="7">
        <f t="shared" si="15"/>
        <v>0</v>
      </c>
      <c r="V321" s="7">
        <f t="shared" si="16"/>
        <v>0</v>
      </c>
    </row>
    <row r="322" spans="1:22" ht="15" customHeight="1" x14ac:dyDescent="0.25">
      <c r="A322" s="7">
        <f>SUM($B$1:B322)</f>
        <v>19</v>
      </c>
      <c r="B322" s="7">
        <f>IF(COUNTIF($C$1:C322,C322)&gt;1,0,1)</f>
        <v>0</v>
      </c>
      <c r="C322" s="7">
        <f t="shared" si="14"/>
        <v>0</v>
      </c>
      <c r="U322" s="7">
        <f t="shared" si="15"/>
        <v>0</v>
      </c>
      <c r="V322" s="7">
        <f t="shared" si="16"/>
        <v>0</v>
      </c>
    </row>
    <row r="323" spans="1:22" ht="15" customHeight="1" x14ac:dyDescent="0.25">
      <c r="A323" s="7">
        <f>SUM($B$1:B323)</f>
        <v>19</v>
      </c>
      <c r="B323" s="7">
        <f>IF(COUNTIF($C$1:C323,C323)&gt;1,0,1)</f>
        <v>0</v>
      </c>
      <c r="C323" s="7">
        <f t="shared" ref="C323:C386" si="17">IF(R323=0,0,M323)</f>
        <v>0</v>
      </c>
      <c r="U323" s="7">
        <f t="shared" si="15"/>
        <v>0</v>
      </c>
      <c r="V323" s="7">
        <f t="shared" si="16"/>
        <v>0</v>
      </c>
    </row>
    <row r="324" spans="1:22" ht="15" customHeight="1" x14ac:dyDescent="0.25">
      <c r="A324" s="7">
        <f>SUM($B$1:B324)</f>
        <v>19</v>
      </c>
      <c r="B324" s="7">
        <f>IF(COUNTIF($C$1:C324,C324)&gt;1,0,1)</f>
        <v>0</v>
      </c>
      <c r="C324" s="7">
        <f t="shared" si="17"/>
        <v>0</v>
      </c>
      <c r="U324" s="7">
        <f t="shared" si="15"/>
        <v>0</v>
      </c>
      <c r="V324" s="7">
        <f t="shared" si="16"/>
        <v>0</v>
      </c>
    </row>
    <row r="325" spans="1:22" ht="15" customHeight="1" x14ac:dyDescent="0.25">
      <c r="A325" s="7">
        <f>SUM($B$1:B325)</f>
        <v>19</v>
      </c>
      <c r="B325" s="7">
        <f>IF(COUNTIF($C$1:C325,C325)&gt;1,0,1)</f>
        <v>0</v>
      </c>
      <c r="C325" s="7">
        <f t="shared" si="17"/>
        <v>0</v>
      </c>
      <c r="U325" s="7">
        <f t="shared" si="15"/>
        <v>0</v>
      </c>
      <c r="V325" s="7">
        <f t="shared" si="16"/>
        <v>0</v>
      </c>
    </row>
    <row r="326" spans="1:22" ht="15" customHeight="1" x14ac:dyDescent="0.25">
      <c r="A326" s="7">
        <f>SUM($B$1:B326)</f>
        <v>19</v>
      </c>
      <c r="B326" s="7">
        <f>IF(COUNTIF($C$1:C326,C326)&gt;1,0,1)</f>
        <v>0</v>
      </c>
      <c r="C326" s="7">
        <f t="shared" si="17"/>
        <v>0</v>
      </c>
      <c r="U326" s="7">
        <f t="shared" si="15"/>
        <v>0</v>
      </c>
      <c r="V326" s="7">
        <f t="shared" si="16"/>
        <v>0</v>
      </c>
    </row>
    <row r="327" spans="1:22" ht="15" customHeight="1" x14ac:dyDescent="0.25">
      <c r="A327" s="7">
        <f>SUM($B$1:B327)</f>
        <v>19</v>
      </c>
      <c r="B327" s="7">
        <f>IF(COUNTIF($C$1:C327,C327)&gt;1,0,1)</f>
        <v>0</v>
      </c>
      <c r="C327" s="7">
        <f t="shared" si="17"/>
        <v>0</v>
      </c>
      <c r="U327" s="7">
        <f t="shared" si="15"/>
        <v>0</v>
      </c>
      <c r="V327" s="7">
        <f t="shared" si="16"/>
        <v>0</v>
      </c>
    </row>
    <row r="328" spans="1:22" ht="15" customHeight="1" x14ac:dyDescent="0.25">
      <c r="A328" s="7">
        <f>SUM($B$1:B328)</f>
        <v>19</v>
      </c>
      <c r="B328" s="7">
        <f>IF(COUNTIF($C$1:C328,C328)&gt;1,0,1)</f>
        <v>0</v>
      </c>
      <c r="C328" s="7">
        <f t="shared" si="17"/>
        <v>0</v>
      </c>
      <c r="U328" s="7">
        <f t="shared" si="15"/>
        <v>0</v>
      </c>
      <c r="V328" s="7">
        <f t="shared" si="16"/>
        <v>0</v>
      </c>
    </row>
    <row r="329" spans="1:22" ht="15" customHeight="1" x14ac:dyDescent="0.25">
      <c r="A329" s="7">
        <f>SUM($B$1:B329)</f>
        <v>19</v>
      </c>
      <c r="B329" s="7">
        <f>IF(COUNTIF($C$1:C329,C329)&gt;1,0,1)</f>
        <v>0</v>
      </c>
      <c r="C329" s="7">
        <f t="shared" si="17"/>
        <v>0</v>
      </c>
      <c r="U329" s="7">
        <f t="shared" si="15"/>
        <v>0</v>
      </c>
      <c r="V329" s="7">
        <f t="shared" si="16"/>
        <v>0</v>
      </c>
    </row>
    <row r="330" spans="1:22" ht="15" customHeight="1" x14ac:dyDescent="0.25">
      <c r="A330" s="7">
        <f>SUM($B$1:B330)</f>
        <v>19</v>
      </c>
      <c r="B330" s="7">
        <f>IF(COUNTIF($C$1:C330,C330)&gt;1,0,1)</f>
        <v>0</v>
      </c>
      <c r="C330" s="7">
        <f t="shared" si="17"/>
        <v>0</v>
      </c>
      <c r="U330" s="7">
        <f t="shared" si="15"/>
        <v>0</v>
      </c>
      <c r="V330" s="7">
        <f t="shared" si="16"/>
        <v>0</v>
      </c>
    </row>
    <row r="331" spans="1:22" ht="15" customHeight="1" x14ac:dyDescent="0.25">
      <c r="A331" s="7">
        <f>SUM($B$1:B331)</f>
        <v>19</v>
      </c>
      <c r="B331" s="7">
        <f>IF(COUNTIF($C$1:C331,C331)&gt;1,0,1)</f>
        <v>0</v>
      </c>
      <c r="C331" s="7">
        <f t="shared" si="17"/>
        <v>0</v>
      </c>
      <c r="U331" s="7">
        <f t="shared" si="15"/>
        <v>0</v>
      </c>
      <c r="V331" s="7">
        <f t="shared" si="16"/>
        <v>0</v>
      </c>
    </row>
    <row r="332" spans="1:22" ht="15" customHeight="1" x14ac:dyDescent="0.25">
      <c r="A332" s="7">
        <f>SUM($B$1:B332)</f>
        <v>19</v>
      </c>
      <c r="B332" s="7">
        <f>IF(COUNTIF($C$1:C332,C332)&gt;1,0,1)</f>
        <v>0</v>
      </c>
      <c r="C332" s="7">
        <f t="shared" si="17"/>
        <v>0</v>
      </c>
      <c r="U332" s="7">
        <f t="shared" si="15"/>
        <v>0</v>
      </c>
      <c r="V332" s="7">
        <f t="shared" si="16"/>
        <v>0</v>
      </c>
    </row>
    <row r="333" spans="1:22" ht="15" customHeight="1" x14ac:dyDescent="0.25">
      <c r="A333" s="7">
        <f>SUM($B$1:B333)</f>
        <v>19</v>
      </c>
      <c r="B333" s="7">
        <f>IF(COUNTIF($C$1:C333,C333)&gt;1,0,1)</f>
        <v>0</v>
      </c>
      <c r="C333" s="7">
        <f t="shared" si="17"/>
        <v>0</v>
      </c>
      <c r="U333" s="7">
        <f t="shared" si="15"/>
        <v>0</v>
      </c>
      <c r="V333" s="7">
        <f t="shared" si="16"/>
        <v>0</v>
      </c>
    </row>
    <row r="334" spans="1:22" ht="15" customHeight="1" x14ac:dyDescent="0.25">
      <c r="A334" s="7">
        <f>SUM($B$1:B334)</f>
        <v>19</v>
      </c>
      <c r="B334" s="7">
        <f>IF(COUNTIF($C$1:C334,C334)&gt;1,0,1)</f>
        <v>0</v>
      </c>
      <c r="C334" s="7">
        <f t="shared" si="17"/>
        <v>0</v>
      </c>
      <c r="U334" s="7">
        <f t="shared" si="15"/>
        <v>0</v>
      </c>
      <c r="V334" s="7">
        <f t="shared" si="16"/>
        <v>0</v>
      </c>
    </row>
    <row r="335" spans="1:22" ht="15" customHeight="1" x14ac:dyDescent="0.25">
      <c r="A335" s="7">
        <f>SUM($B$1:B335)</f>
        <v>19</v>
      </c>
      <c r="B335" s="7">
        <f>IF(COUNTIF($C$1:C335,C335)&gt;1,0,1)</f>
        <v>0</v>
      </c>
      <c r="C335" s="7">
        <f t="shared" si="17"/>
        <v>0</v>
      </c>
      <c r="U335" s="7">
        <f t="shared" si="15"/>
        <v>0</v>
      </c>
      <c r="V335" s="7">
        <f t="shared" si="16"/>
        <v>0</v>
      </c>
    </row>
    <row r="336" spans="1:22" ht="15" customHeight="1" x14ac:dyDescent="0.25">
      <c r="A336" s="7">
        <f>SUM($B$1:B336)</f>
        <v>19</v>
      </c>
      <c r="B336" s="7">
        <f>IF(COUNTIF($C$1:C336,C336)&gt;1,0,1)</f>
        <v>0</v>
      </c>
      <c r="C336" s="7">
        <f t="shared" si="17"/>
        <v>0</v>
      </c>
      <c r="U336" s="7">
        <f t="shared" si="15"/>
        <v>0</v>
      </c>
      <c r="V336" s="7">
        <f t="shared" si="16"/>
        <v>0</v>
      </c>
    </row>
    <row r="337" spans="1:22" ht="15" customHeight="1" x14ac:dyDescent="0.25">
      <c r="A337" s="7">
        <f>SUM($B$1:B337)</f>
        <v>19</v>
      </c>
      <c r="B337" s="7">
        <f>IF(COUNTIF($C$1:C337,C337)&gt;1,0,1)</f>
        <v>0</v>
      </c>
      <c r="C337" s="7">
        <f t="shared" si="17"/>
        <v>0</v>
      </c>
      <c r="U337" s="7">
        <f t="shared" si="15"/>
        <v>0</v>
      </c>
      <c r="V337" s="7">
        <f t="shared" si="16"/>
        <v>0</v>
      </c>
    </row>
    <row r="338" spans="1:22" ht="15" customHeight="1" x14ac:dyDescent="0.25">
      <c r="A338" s="7">
        <f>SUM($B$1:B338)</f>
        <v>19</v>
      </c>
      <c r="B338" s="7">
        <f>IF(COUNTIF($C$1:C338,C338)&gt;1,0,1)</f>
        <v>0</v>
      </c>
      <c r="C338" s="7">
        <f t="shared" si="17"/>
        <v>0</v>
      </c>
      <c r="U338" s="7">
        <f t="shared" si="15"/>
        <v>0</v>
      </c>
      <c r="V338" s="7">
        <f t="shared" si="16"/>
        <v>0</v>
      </c>
    </row>
    <row r="339" spans="1:22" ht="15" customHeight="1" x14ac:dyDescent="0.25">
      <c r="A339" s="7">
        <f>SUM($B$1:B339)</f>
        <v>19</v>
      </c>
      <c r="B339" s="7">
        <f>IF(COUNTIF($C$1:C339,C339)&gt;1,0,1)</f>
        <v>0</v>
      </c>
      <c r="C339" s="7">
        <f t="shared" si="17"/>
        <v>0</v>
      </c>
      <c r="U339" s="7">
        <f t="shared" si="15"/>
        <v>0</v>
      </c>
      <c r="V339" s="7">
        <f t="shared" si="16"/>
        <v>0</v>
      </c>
    </row>
    <row r="340" spans="1:22" ht="15" customHeight="1" x14ac:dyDescent="0.25">
      <c r="A340" s="7">
        <f>SUM($B$1:B340)</f>
        <v>19</v>
      </c>
      <c r="B340" s="7">
        <f>IF(COUNTIF($C$1:C340,C340)&gt;1,0,1)</f>
        <v>0</v>
      </c>
      <c r="C340" s="7">
        <f t="shared" si="17"/>
        <v>0</v>
      </c>
      <c r="U340" s="7">
        <f t="shared" si="15"/>
        <v>0</v>
      </c>
      <c r="V340" s="7">
        <f t="shared" si="16"/>
        <v>0</v>
      </c>
    </row>
    <row r="341" spans="1:22" ht="15" customHeight="1" x14ac:dyDescent="0.25">
      <c r="A341" s="7">
        <f>SUM($B$1:B341)</f>
        <v>19</v>
      </c>
      <c r="B341" s="7">
        <f>IF(COUNTIF($C$1:C341,C341)&gt;1,0,1)</f>
        <v>0</v>
      </c>
      <c r="C341" s="7">
        <f t="shared" si="17"/>
        <v>0</v>
      </c>
      <c r="U341" s="7">
        <f t="shared" si="15"/>
        <v>0</v>
      </c>
      <c r="V341" s="7">
        <f t="shared" si="16"/>
        <v>0</v>
      </c>
    </row>
    <row r="342" spans="1:22" ht="15" customHeight="1" x14ac:dyDescent="0.25">
      <c r="A342" s="7">
        <f>SUM($B$1:B342)</f>
        <v>19</v>
      </c>
      <c r="B342" s="7">
        <f>IF(COUNTIF($C$1:C342,C342)&gt;1,0,1)</f>
        <v>0</v>
      </c>
      <c r="C342" s="7">
        <f t="shared" si="17"/>
        <v>0</v>
      </c>
      <c r="U342" s="7">
        <f t="shared" si="15"/>
        <v>0</v>
      </c>
      <c r="V342" s="7">
        <f t="shared" si="16"/>
        <v>0</v>
      </c>
    </row>
    <row r="343" spans="1:22" ht="15" customHeight="1" x14ac:dyDescent="0.25">
      <c r="A343" s="7">
        <f>SUM($B$1:B343)</f>
        <v>19</v>
      </c>
      <c r="B343" s="7">
        <f>IF(COUNTIF($C$1:C343,C343)&gt;1,0,1)</f>
        <v>0</v>
      </c>
      <c r="C343" s="7">
        <f t="shared" si="17"/>
        <v>0</v>
      </c>
      <c r="U343" s="7">
        <f t="shared" si="15"/>
        <v>0</v>
      </c>
      <c r="V343" s="7">
        <f t="shared" si="16"/>
        <v>0</v>
      </c>
    </row>
    <row r="344" spans="1:22" ht="15" customHeight="1" x14ac:dyDescent="0.25">
      <c r="A344" s="7">
        <f>SUM($B$1:B344)</f>
        <v>19</v>
      </c>
      <c r="B344" s="7">
        <f>IF(COUNTIF($C$1:C344,C344)&gt;1,0,1)</f>
        <v>0</v>
      </c>
      <c r="C344" s="7">
        <f t="shared" si="17"/>
        <v>0</v>
      </c>
      <c r="U344" s="7">
        <f t="shared" si="15"/>
        <v>0</v>
      </c>
      <c r="V344" s="7">
        <f t="shared" si="16"/>
        <v>0</v>
      </c>
    </row>
    <row r="345" spans="1:22" ht="15" customHeight="1" x14ac:dyDescent="0.25">
      <c r="A345" s="7">
        <f>SUM($B$1:B345)</f>
        <v>19</v>
      </c>
      <c r="B345" s="7">
        <f>IF(COUNTIF($C$1:C345,C345)&gt;1,0,1)</f>
        <v>0</v>
      </c>
      <c r="C345" s="7">
        <f t="shared" si="17"/>
        <v>0</v>
      </c>
      <c r="U345" s="7">
        <f t="shared" si="15"/>
        <v>0</v>
      </c>
      <c r="V345" s="7">
        <f t="shared" si="16"/>
        <v>0</v>
      </c>
    </row>
    <row r="346" spans="1:22" ht="15" customHeight="1" x14ac:dyDescent="0.25">
      <c r="A346" s="7">
        <f>SUM($B$1:B346)</f>
        <v>19</v>
      </c>
      <c r="B346" s="7">
        <f>IF(COUNTIF($C$1:C346,C346)&gt;1,0,1)</f>
        <v>0</v>
      </c>
      <c r="C346" s="7">
        <f t="shared" si="17"/>
        <v>0</v>
      </c>
      <c r="U346" s="7">
        <f t="shared" si="15"/>
        <v>0</v>
      </c>
      <c r="V346" s="7">
        <f t="shared" si="16"/>
        <v>0</v>
      </c>
    </row>
    <row r="347" spans="1:22" ht="15" customHeight="1" x14ac:dyDescent="0.25">
      <c r="A347" s="7">
        <f>SUM($B$1:B347)</f>
        <v>19</v>
      </c>
      <c r="B347" s="7">
        <f>IF(COUNTIF($C$1:C347,C347)&gt;1,0,1)</f>
        <v>0</v>
      </c>
      <c r="C347" s="7">
        <f t="shared" si="17"/>
        <v>0</v>
      </c>
      <c r="U347" s="7">
        <f t="shared" si="15"/>
        <v>0</v>
      </c>
      <c r="V347" s="7">
        <f t="shared" si="16"/>
        <v>0</v>
      </c>
    </row>
    <row r="348" spans="1:22" ht="15" customHeight="1" x14ac:dyDescent="0.25">
      <c r="A348" s="7">
        <f>SUM($B$1:B348)</f>
        <v>19</v>
      </c>
      <c r="B348" s="7">
        <f>IF(COUNTIF($C$1:C348,C348)&gt;1,0,1)</f>
        <v>0</v>
      </c>
      <c r="C348" s="7">
        <f t="shared" si="17"/>
        <v>0</v>
      </c>
      <c r="U348" s="7">
        <f t="shared" si="15"/>
        <v>0</v>
      </c>
      <c r="V348" s="7">
        <f t="shared" si="16"/>
        <v>0</v>
      </c>
    </row>
    <row r="349" spans="1:22" ht="15" customHeight="1" x14ac:dyDescent="0.25">
      <c r="A349" s="7">
        <f>SUM($B$1:B349)</f>
        <v>19</v>
      </c>
      <c r="B349" s="7">
        <f>IF(COUNTIF($C$1:C349,C349)&gt;1,0,1)</f>
        <v>0</v>
      </c>
      <c r="C349" s="7">
        <f t="shared" si="17"/>
        <v>0</v>
      </c>
      <c r="U349" s="7">
        <f t="shared" si="15"/>
        <v>0</v>
      </c>
      <c r="V349" s="7">
        <f t="shared" si="16"/>
        <v>0</v>
      </c>
    </row>
    <row r="350" spans="1:22" ht="15" customHeight="1" x14ac:dyDescent="0.25">
      <c r="A350" s="7">
        <f>SUM($B$1:B350)</f>
        <v>19</v>
      </c>
      <c r="B350" s="7">
        <f>IF(COUNTIF($C$1:C350,C350)&gt;1,0,1)</f>
        <v>0</v>
      </c>
      <c r="C350" s="7">
        <f t="shared" si="17"/>
        <v>0</v>
      </c>
      <c r="U350" s="7">
        <f t="shared" si="15"/>
        <v>0</v>
      </c>
      <c r="V350" s="7">
        <f t="shared" si="16"/>
        <v>0</v>
      </c>
    </row>
    <row r="351" spans="1:22" ht="15" customHeight="1" x14ac:dyDescent="0.25">
      <c r="A351" s="7">
        <f>SUM($B$1:B351)</f>
        <v>19</v>
      </c>
      <c r="B351" s="7">
        <f>IF(COUNTIF($C$1:C351,C351)&gt;1,0,1)</f>
        <v>0</v>
      </c>
      <c r="C351" s="7">
        <f t="shared" si="17"/>
        <v>0</v>
      </c>
      <c r="U351" s="7">
        <f t="shared" si="15"/>
        <v>0</v>
      </c>
      <c r="V351" s="7">
        <f t="shared" si="16"/>
        <v>0</v>
      </c>
    </row>
    <row r="352" spans="1:22" ht="15" customHeight="1" x14ac:dyDescent="0.25">
      <c r="A352" s="7">
        <f>SUM($B$1:B352)</f>
        <v>19</v>
      </c>
      <c r="B352" s="7">
        <f>IF(COUNTIF($C$1:C352,C352)&gt;1,0,1)</f>
        <v>0</v>
      </c>
      <c r="C352" s="7">
        <f t="shared" si="17"/>
        <v>0</v>
      </c>
      <c r="U352" s="7">
        <f t="shared" si="15"/>
        <v>0</v>
      </c>
      <c r="V352" s="7">
        <f t="shared" si="16"/>
        <v>0</v>
      </c>
    </row>
    <row r="353" spans="1:22" ht="15" customHeight="1" x14ac:dyDescent="0.25">
      <c r="A353" s="7">
        <f>SUM($B$1:B353)</f>
        <v>19</v>
      </c>
      <c r="B353" s="7">
        <f>IF(COUNTIF($C$1:C353,C353)&gt;1,0,1)</f>
        <v>0</v>
      </c>
      <c r="C353" s="7">
        <f t="shared" si="17"/>
        <v>0</v>
      </c>
      <c r="U353" s="7">
        <f t="shared" si="15"/>
        <v>0</v>
      </c>
      <c r="V353" s="7">
        <f t="shared" si="16"/>
        <v>0</v>
      </c>
    </row>
    <row r="354" spans="1:22" ht="15" customHeight="1" x14ac:dyDescent="0.25">
      <c r="A354" s="7">
        <f>SUM($B$1:B354)</f>
        <v>19</v>
      </c>
      <c r="B354" s="7">
        <f>IF(COUNTIF($C$1:C354,C354)&gt;1,0,1)</f>
        <v>0</v>
      </c>
      <c r="C354" s="7">
        <f t="shared" si="17"/>
        <v>0</v>
      </c>
      <c r="U354" s="7">
        <f t="shared" ref="U354:U417" si="18">S354*7</f>
        <v>0</v>
      </c>
      <c r="V354" s="7">
        <f t="shared" ref="V354:V417" si="19">R354-U354+S354</f>
        <v>0</v>
      </c>
    </row>
    <row r="355" spans="1:22" ht="15" customHeight="1" x14ac:dyDescent="0.25">
      <c r="A355" s="7">
        <f>SUM($B$1:B355)</f>
        <v>19</v>
      </c>
      <c r="B355" s="7">
        <f>IF(COUNTIF($C$1:C355,C355)&gt;1,0,1)</f>
        <v>0</v>
      </c>
      <c r="C355" s="7">
        <f t="shared" si="17"/>
        <v>0</v>
      </c>
      <c r="U355" s="7">
        <f t="shared" si="18"/>
        <v>0</v>
      </c>
      <c r="V355" s="7">
        <f t="shared" si="19"/>
        <v>0</v>
      </c>
    </row>
    <row r="356" spans="1:22" ht="15" customHeight="1" x14ac:dyDescent="0.25">
      <c r="A356" s="7">
        <f>SUM($B$1:B356)</f>
        <v>19</v>
      </c>
      <c r="B356" s="7">
        <f>IF(COUNTIF($C$1:C356,C356)&gt;1,0,1)</f>
        <v>0</v>
      </c>
      <c r="C356" s="7">
        <f t="shared" si="17"/>
        <v>0</v>
      </c>
      <c r="U356" s="7">
        <f t="shared" si="18"/>
        <v>0</v>
      </c>
      <c r="V356" s="7">
        <f t="shared" si="19"/>
        <v>0</v>
      </c>
    </row>
    <row r="357" spans="1:22" ht="15" customHeight="1" x14ac:dyDescent="0.25">
      <c r="A357" s="7">
        <f>SUM($B$1:B357)</f>
        <v>19</v>
      </c>
      <c r="B357" s="7">
        <f>IF(COUNTIF($C$1:C357,C357)&gt;1,0,1)</f>
        <v>0</v>
      </c>
      <c r="C357" s="7">
        <f t="shared" si="17"/>
        <v>0</v>
      </c>
      <c r="U357" s="7">
        <f t="shared" si="18"/>
        <v>0</v>
      </c>
      <c r="V357" s="7">
        <f t="shared" si="19"/>
        <v>0</v>
      </c>
    </row>
    <row r="358" spans="1:22" ht="15" customHeight="1" x14ac:dyDescent="0.25">
      <c r="A358" s="7">
        <f>SUM($B$1:B358)</f>
        <v>19</v>
      </c>
      <c r="B358" s="7">
        <f>IF(COUNTIF($C$1:C358,C358)&gt;1,0,1)</f>
        <v>0</v>
      </c>
      <c r="C358" s="7">
        <f t="shared" si="17"/>
        <v>0</v>
      </c>
      <c r="U358" s="7">
        <f t="shared" si="18"/>
        <v>0</v>
      </c>
      <c r="V358" s="7">
        <f t="shared" si="19"/>
        <v>0</v>
      </c>
    </row>
    <row r="359" spans="1:22" ht="15" customHeight="1" x14ac:dyDescent="0.25">
      <c r="A359" s="7">
        <f>SUM($B$1:B359)</f>
        <v>19</v>
      </c>
      <c r="B359" s="7">
        <f>IF(COUNTIF($C$1:C359,C359)&gt;1,0,1)</f>
        <v>0</v>
      </c>
      <c r="C359" s="7">
        <f t="shared" si="17"/>
        <v>0</v>
      </c>
      <c r="U359" s="7">
        <f t="shared" si="18"/>
        <v>0</v>
      </c>
      <c r="V359" s="7">
        <f t="shared" si="19"/>
        <v>0</v>
      </c>
    </row>
    <row r="360" spans="1:22" ht="15" customHeight="1" x14ac:dyDescent="0.25">
      <c r="A360" s="7">
        <f>SUM($B$1:B360)</f>
        <v>19</v>
      </c>
      <c r="B360" s="7">
        <f>IF(COUNTIF($C$1:C360,C360)&gt;1,0,1)</f>
        <v>0</v>
      </c>
      <c r="C360" s="7">
        <f t="shared" si="17"/>
        <v>0</v>
      </c>
      <c r="U360" s="7">
        <f t="shared" si="18"/>
        <v>0</v>
      </c>
      <c r="V360" s="7">
        <f t="shared" si="19"/>
        <v>0</v>
      </c>
    </row>
    <row r="361" spans="1:22" ht="15" customHeight="1" x14ac:dyDescent="0.25">
      <c r="A361" s="7">
        <f>SUM($B$1:B361)</f>
        <v>19</v>
      </c>
      <c r="B361" s="7">
        <f>IF(COUNTIF($C$1:C361,C361)&gt;1,0,1)</f>
        <v>0</v>
      </c>
      <c r="C361" s="7">
        <f t="shared" si="17"/>
        <v>0</v>
      </c>
      <c r="U361" s="7">
        <f t="shared" si="18"/>
        <v>0</v>
      </c>
      <c r="V361" s="7">
        <f t="shared" si="19"/>
        <v>0</v>
      </c>
    </row>
    <row r="362" spans="1:22" ht="15" customHeight="1" x14ac:dyDescent="0.25">
      <c r="A362" s="7">
        <f>SUM($B$1:B362)</f>
        <v>19</v>
      </c>
      <c r="B362" s="7">
        <f>IF(COUNTIF($C$1:C362,C362)&gt;1,0,1)</f>
        <v>0</v>
      </c>
      <c r="C362" s="7">
        <f t="shared" si="17"/>
        <v>0</v>
      </c>
      <c r="U362" s="7">
        <f t="shared" si="18"/>
        <v>0</v>
      </c>
      <c r="V362" s="7">
        <f t="shared" si="19"/>
        <v>0</v>
      </c>
    </row>
    <row r="363" spans="1:22" ht="15" customHeight="1" x14ac:dyDescent="0.25">
      <c r="A363" s="7">
        <f>SUM($B$1:B363)</f>
        <v>19</v>
      </c>
      <c r="B363" s="7">
        <f>IF(COUNTIF($C$1:C363,C363)&gt;1,0,1)</f>
        <v>0</v>
      </c>
      <c r="C363" s="7">
        <f t="shared" si="17"/>
        <v>0</v>
      </c>
      <c r="U363" s="7">
        <f t="shared" si="18"/>
        <v>0</v>
      </c>
      <c r="V363" s="7">
        <f t="shared" si="19"/>
        <v>0</v>
      </c>
    </row>
    <row r="364" spans="1:22" ht="15" customHeight="1" x14ac:dyDescent="0.25">
      <c r="A364" s="7">
        <f>SUM($B$1:B364)</f>
        <v>19</v>
      </c>
      <c r="B364" s="7">
        <f>IF(COUNTIF($C$1:C364,C364)&gt;1,0,1)</f>
        <v>0</v>
      </c>
      <c r="C364" s="7">
        <f t="shared" si="17"/>
        <v>0</v>
      </c>
      <c r="U364" s="7">
        <f t="shared" si="18"/>
        <v>0</v>
      </c>
      <c r="V364" s="7">
        <f t="shared" si="19"/>
        <v>0</v>
      </c>
    </row>
    <row r="365" spans="1:22" ht="15" customHeight="1" x14ac:dyDescent="0.25">
      <c r="A365" s="7">
        <f>SUM($B$1:B365)</f>
        <v>19</v>
      </c>
      <c r="B365" s="7">
        <f>IF(COUNTIF($C$1:C365,C365)&gt;1,0,1)</f>
        <v>0</v>
      </c>
      <c r="C365" s="7">
        <f t="shared" si="17"/>
        <v>0</v>
      </c>
      <c r="U365" s="7">
        <f t="shared" si="18"/>
        <v>0</v>
      </c>
      <c r="V365" s="7">
        <f t="shared" si="19"/>
        <v>0</v>
      </c>
    </row>
    <row r="366" spans="1:22" ht="15" customHeight="1" x14ac:dyDescent="0.25">
      <c r="A366" s="7">
        <f>SUM($B$1:B366)</f>
        <v>19</v>
      </c>
      <c r="B366" s="7">
        <f>IF(COUNTIF($C$1:C366,C366)&gt;1,0,1)</f>
        <v>0</v>
      </c>
      <c r="C366" s="7">
        <f t="shared" si="17"/>
        <v>0</v>
      </c>
      <c r="U366" s="7">
        <f t="shared" si="18"/>
        <v>0</v>
      </c>
      <c r="V366" s="7">
        <f t="shared" si="19"/>
        <v>0</v>
      </c>
    </row>
    <row r="367" spans="1:22" ht="15" customHeight="1" x14ac:dyDescent="0.25">
      <c r="A367" s="7">
        <f>SUM($B$1:B367)</f>
        <v>19</v>
      </c>
      <c r="B367" s="7">
        <f>IF(COUNTIF($C$1:C367,C367)&gt;1,0,1)</f>
        <v>0</v>
      </c>
      <c r="C367" s="7">
        <f t="shared" si="17"/>
        <v>0</v>
      </c>
      <c r="U367" s="7">
        <f t="shared" si="18"/>
        <v>0</v>
      </c>
      <c r="V367" s="7">
        <f t="shared" si="19"/>
        <v>0</v>
      </c>
    </row>
    <row r="368" spans="1:22" ht="15" customHeight="1" x14ac:dyDescent="0.25">
      <c r="A368" s="7">
        <f>SUM($B$1:B368)</f>
        <v>19</v>
      </c>
      <c r="B368" s="7">
        <f>IF(COUNTIF($C$1:C368,C368)&gt;1,0,1)</f>
        <v>0</v>
      </c>
      <c r="C368" s="7">
        <f t="shared" si="17"/>
        <v>0</v>
      </c>
      <c r="U368" s="7">
        <f t="shared" si="18"/>
        <v>0</v>
      </c>
      <c r="V368" s="7">
        <f t="shared" si="19"/>
        <v>0</v>
      </c>
    </row>
    <row r="369" spans="1:22" ht="15" customHeight="1" x14ac:dyDescent="0.25">
      <c r="A369" s="7">
        <f>SUM($B$1:B369)</f>
        <v>19</v>
      </c>
      <c r="B369" s="7">
        <f>IF(COUNTIF($C$1:C369,C369)&gt;1,0,1)</f>
        <v>0</v>
      </c>
      <c r="C369" s="7">
        <f t="shared" si="17"/>
        <v>0</v>
      </c>
      <c r="U369" s="7">
        <f t="shared" si="18"/>
        <v>0</v>
      </c>
      <c r="V369" s="7">
        <f t="shared" si="19"/>
        <v>0</v>
      </c>
    </row>
    <row r="370" spans="1:22" ht="15" customHeight="1" x14ac:dyDescent="0.25">
      <c r="A370" s="7">
        <f>SUM($B$1:B370)</f>
        <v>19</v>
      </c>
      <c r="B370" s="7">
        <f>IF(COUNTIF($C$1:C370,C370)&gt;1,0,1)</f>
        <v>0</v>
      </c>
      <c r="C370" s="7">
        <f t="shared" si="17"/>
        <v>0</v>
      </c>
      <c r="U370" s="7">
        <f t="shared" si="18"/>
        <v>0</v>
      </c>
      <c r="V370" s="7">
        <f t="shared" si="19"/>
        <v>0</v>
      </c>
    </row>
    <row r="371" spans="1:22" ht="15" customHeight="1" x14ac:dyDescent="0.25">
      <c r="A371" s="7">
        <f>SUM($B$1:B371)</f>
        <v>19</v>
      </c>
      <c r="B371" s="7">
        <f>IF(COUNTIF($C$1:C371,C371)&gt;1,0,1)</f>
        <v>0</v>
      </c>
      <c r="C371" s="7">
        <f t="shared" si="17"/>
        <v>0</v>
      </c>
      <c r="U371" s="7">
        <f t="shared" si="18"/>
        <v>0</v>
      </c>
      <c r="V371" s="7">
        <f t="shared" si="19"/>
        <v>0</v>
      </c>
    </row>
    <row r="372" spans="1:22" ht="15" customHeight="1" x14ac:dyDescent="0.25">
      <c r="A372" s="7">
        <f>SUM($B$1:B372)</f>
        <v>19</v>
      </c>
      <c r="B372" s="7">
        <f>IF(COUNTIF($C$1:C372,C372)&gt;1,0,1)</f>
        <v>0</v>
      </c>
      <c r="C372" s="7">
        <f t="shared" si="17"/>
        <v>0</v>
      </c>
      <c r="U372" s="7">
        <f t="shared" si="18"/>
        <v>0</v>
      </c>
      <c r="V372" s="7">
        <f t="shared" si="19"/>
        <v>0</v>
      </c>
    </row>
    <row r="373" spans="1:22" ht="15" customHeight="1" x14ac:dyDescent="0.25">
      <c r="A373" s="7">
        <f>SUM($B$1:B373)</f>
        <v>19</v>
      </c>
      <c r="B373" s="7">
        <f>IF(COUNTIF($C$1:C373,C373)&gt;1,0,1)</f>
        <v>0</v>
      </c>
      <c r="C373" s="7">
        <f t="shared" si="17"/>
        <v>0</v>
      </c>
      <c r="U373" s="7">
        <f t="shared" si="18"/>
        <v>0</v>
      </c>
      <c r="V373" s="7">
        <f t="shared" si="19"/>
        <v>0</v>
      </c>
    </row>
    <row r="374" spans="1:22" ht="15" customHeight="1" x14ac:dyDescent="0.25">
      <c r="A374" s="7">
        <f>SUM($B$1:B374)</f>
        <v>19</v>
      </c>
      <c r="B374" s="7">
        <f>IF(COUNTIF($C$1:C374,C374)&gt;1,0,1)</f>
        <v>0</v>
      </c>
      <c r="C374" s="7">
        <f t="shared" si="17"/>
        <v>0</v>
      </c>
      <c r="U374" s="7">
        <f t="shared" si="18"/>
        <v>0</v>
      </c>
      <c r="V374" s="7">
        <f t="shared" si="19"/>
        <v>0</v>
      </c>
    </row>
    <row r="375" spans="1:22" ht="15" customHeight="1" x14ac:dyDescent="0.25">
      <c r="A375" s="7">
        <f>SUM($B$1:B375)</f>
        <v>19</v>
      </c>
      <c r="B375" s="7">
        <f>IF(COUNTIF($C$1:C375,C375)&gt;1,0,1)</f>
        <v>0</v>
      </c>
      <c r="C375" s="7">
        <f t="shared" si="17"/>
        <v>0</v>
      </c>
      <c r="U375" s="7">
        <f t="shared" si="18"/>
        <v>0</v>
      </c>
      <c r="V375" s="7">
        <f t="shared" si="19"/>
        <v>0</v>
      </c>
    </row>
    <row r="376" spans="1:22" ht="15" customHeight="1" x14ac:dyDescent="0.25">
      <c r="A376" s="7">
        <f>SUM($B$1:B376)</f>
        <v>19</v>
      </c>
      <c r="B376" s="7">
        <f>IF(COUNTIF($C$1:C376,C376)&gt;1,0,1)</f>
        <v>0</v>
      </c>
      <c r="C376" s="7">
        <f t="shared" si="17"/>
        <v>0</v>
      </c>
      <c r="U376" s="7">
        <f t="shared" si="18"/>
        <v>0</v>
      </c>
      <c r="V376" s="7">
        <f t="shared" si="19"/>
        <v>0</v>
      </c>
    </row>
    <row r="377" spans="1:22" ht="15" customHeight="1" x14ac:dyDescent="0.25">
      <c r="A377" s="7">
        <f>SUM($B$1:B377)</f>
        <v>19</v>
      </c>
      <c r="B377" s="7">
        <f>IF(COUNTIF($C$1:C377,C377)&gt;1,0,1)</f>
        <v>0</v>
      </c>
      <c r="C377" s="7">
        <f t="shared" si="17"/>
        <v>0</v>
      </c>
      <c r="U377" s="7">
        <f t="shared" si="18"/>
        <v>0</v>
      </c>
      <c r="V377" s="7">
        <f t="shared" si="19"/>
        <v>0</v>
      </c>
    </row>
    <row r="378" spans="1:22" ht="15" customHeight="1" x14ac:dyDescent="0.25">
      <c r="A378" s="7">
        <f>SUM($B$1:B378)</f>
        <v>19</v>
      </c>
      <c r="B378" s="7">
        <f>IF(COUNTIF($C$1:C378,C378)&gt;1,0,1)</f>
        <v>0</v>
      </c>
      <c r="C378" s="7">
        <f t="shared" si="17"/>
        <v>0</v>
      </c>
      <c r="U378" s="7">
        <f t="shared" si="18"/>
        <v>0</v>
      </c>
      <c r="V378" s="7">
        <f t="shared" si="19"/>
        <v>0</v>
      </c>
    </row>
    <row r="379" spans="1:22" ht="15" customHeight="1" x14ac:dyDescent="0.25">
      <c r="A379" s="7">
        <f>SUM($B$1:B379)</f>
        <v>19</v>
      </c>
      <c r="B379" s="7">
        <f>IF(COUNTIF($C$1:C379,C379)&gt;1,0,1)</f>
        <v>0</v>
      </c>
      <c r="C379" s="7">
        <f t="shared" si="17"/>
        <v>0</v>
      </c>
      <c r="U379" s="7">
        <f t="shared" si="18"/>
        <v>0</v>
      </c>
      <c r="V379" s="7">
        <f t="shared" si="19"/>
        <v>0</v>
      </c>
    </row>
    <row r="380" spans="1:22" ht="15" customHeight="1" x14ac:dyDescent="0.25">
      <c r="A380" s="7">
        <f>SUM($B$1:B380)</f>
        <v>19</v>
      </c>
      <c r="B380" s="7">
        <f>IF(COUNTIF($C$1:C380,C380)&gt;1,0,1)</f>
        <v>0</v>
      </c>
      <c r="C380" s="7">
        <f t="shared" si="17"/>
        <v>0</v>
      </c>
      <c r="U380" s="7">
        <f t="shared" si="18"/>
        <v>0</v>
      </c>
      <c r="V380" s="7">
        <f t="shared" si="19"/>
        <v>0</v>
      </c>
    </row>
    <row r="381" spans="1:22" ht="15" customHeight="1" x14ac:dyDescent="0.25">
      <c r="A381" s="7">
        <f>SUM($B$1:B381)</f>
        <v>19</v>
      </c>
      <c r="B381" s="7">
        <f>IF(COUNTIF($C$1:C381,C381)&gt;1,0,1)</f>
        <v>0</v>
      </c>
      <c r="C381" s="7">
        <f t="shared" si="17"/>
        <v>0</v>
      </c>
      <c r="U381" s="7">
        <f t="shared" si="18"/>
        <v>0</v>
      </c>
      <c r="V381" s="7">
        <f t="shared" si="19"/>
        <v>0</v>
      </c>
    </row>
    <row r="382" spans="1:22" ht="15" customHeight="1" x14ac:dyDescent="0.25">
      <c r="A382" s="7">
        <f>SUM($B$1:B382)</f>
        <v>19</v>
      </c>
      <c r="B382" s="7">
        <f>IF(COUNTIF($C$1:C382,C382)&gt;1,0,1)</f>
        <v>0</v>
      </c>
      <c r="C382" s="7">
        <f t="shared" si="17"/>
        <v>0</v>
      </c>
      <c r="U382" s="7">
        <f t="shared" si="18"/>
        <v>0</v>
      </c>
      <c r="V382" s="7">
        <f t="shared" si="19"/>
        <v>0</v>
      </c>
    </row>
    <row r="383" spans="1:22" ht="15" customHeight="1" x14ac:dyDescent="0.25">
      <c r="A383" s="7">
        <f>SUM($B$1:B383)</f>
        <v>19</v>
      </c>
      <c r="B383" s="7">
        <f>IF(COUNTIF($C$1:C383,C383)&gt;1,0,1)</f>
        <v>0</v>
      </c>
      <c r="C383" s="7">
        <f t="shared" si="17"/>
        <v>0</v>
      </c>
      <c r="U383" s="7">
        <f t="shared" si="18"/>
        <v>0</v>
      </c>
      <c r="V383" s="7">
        <f t="shared" si="19"/>
        <v>0</v>
      </c>
    </row>
    <row r="384" spans="1:22" ht="15" customHeight="1" x14ac:dyDescent="0.25">
      <c r="A384" s="7">
        <f>SUM($B$1:B384)</f>
        <v>19</v>
      </c>
      <c r="B384" s="7">
        <f>IF(COUNTIF($C$1:C384,C384)&gt;1,0,1)</f>
        <v>0</v>
      </c>
      <c r="C384" s="7">
        <f t="shared" si="17"/>
        <v>0</v>
      </c>
      <c r="U384" s="7">
        <f t="shared" si="18"/>
        <v>0</v>
      </c>
      <c r="V384" s="7">
        <f t="shared" si="19"/>
        <v>0</v>
      </c>
    </row>
    <row r="385" spans="1:22" ht="15" customHeight="1" x14ac:dyDescent="0.25">
      <c r="A385" s="7">
        <f>SUM($B$1:B385)</f>
        <v>19</v>
      </c>
      <c r="B385" s="7">
        <f>IF(COUNTIF($C$1:C385,C385)&gt;1,0,1)</f>
        <v>0</v>
      </c>
      <c r="C385" s="7">
        <f t="shared" si="17"/>
        <v>0</v>
      </c>
      <c r="U385" s="7">
        <f t="shared" si="18"/>
        <v>0</v>
      </c>
      <c r="V385" s="7">
        <f t="shared" si="19"/>
        <v>0</v>
      </c>
    </row>
    <row r="386" spans="1:22" ht="15" customHeight="1" x14ac:dyDescent="0.25">
      <c r="A386" s="7">
        <f>SUM($B$1:B386)</f>
        <v>19</v>
      </c>
      <c r="B386" s="7">
        <f>IF(COUNTIF($C$1:C386,C386)&gt;1,0,1)</f>
        <v>0</v>
      </c>
      <c r="C386" s="7">
        <f t="shared" si="17"/>
        <v>0</v>
      </c>
      <c r="U386" s="7">
        <f t="shared" si="18"/>
        <v>0</v>
      </c>
      <c r="V386" s="7">
        <f t="shared" si="19"/>
        <v>0</v>
      </c>
    </row>
    <row r="387" spans="1:22" ht="15" customHeight="1" x14ac:dyDescent="0.25">
      <c r="A387" s="7">
        <f>SUM($B$1:B387)</f>
        <v>19</v>
      </c>
      <c r="B387" s="7">
        <f>IF(COUNTIF($C$1:C387,C387)&gt;1,0,1)</f>
        <v>0</v>
      </c>
      <c r="C387" s="7">
        <f t="shared" ref="C387:C450" si="20">IF(R387=0,0,M387)</f>
        <v>0</v>
      </c>
      <c r="U387" s="7">
        <f t="shared" si="18"/>
        <v>0</v>
      </c>
      <c r="V387" s="7">
        <f t="shared" si="19"/>
        <v>0</v>
      </c>
    </row>
    <row r="388" spans="1:22" ht="15" customHeight="1" x14ac:dyDescent="0.25">
      <c r="A388" s="7">
        <f>SUM($B$1:B388)</f>
        <v>19</v>
      </c>
      <c r="B388" s="7">
        <f>IF(COUNTIF($C$1:C388,C388)&gt;1,0,1)</f>
        <v>0</v>
      </c>
      <c r="C388" s="7">
        <f t="shared" si="20"/>
        <v>0</v>
      </c>
      <c r="U388" s="7">
        <f t="shared" si="18"/>
        <v>0</v>
      </c>
      <c r="V388" s="7">
        <f t="shared" si="19"/>
        <v>0</v>
      </c>
    </row>
    <row r="389" spans="1:22" ht="15" customHeight="1" x14ac:dyDescent="0.25">
      <c r="A389" s="7">
        <f>SUM($B$1:B389)</f>
        <v>19</v>
      </c>
      <c r="B389" s="7">
        <f>IF(COUNTIF($C$1:C389,C389)&gt;1,0,1)</f>
        <v>0</v>
      </c>
      <c r="C389" s="7">
        <f t="shared" si="20"/>
        <v>0</v>
      </c>
      <c r="U389" s="7">
        <f t="shared" si="18"/>
        <v>0</v>
      </c>
      <c r="V389" s="7">
        <f t="shared" si="19"/>
        <v>0</v>
      </c>
    </row>
    <row r="390" spans="1:22" ht="15" customHeight="1" x14ac:dyDescent="0.25">
      <c r="A390" s="7">
        <f>SUM($B$1:B390)</f>
        <v>19</v>
      </c>
      <c r="B390" s="7">
        <f>IF(COUNTIF($C$1:C390,C390)&gt;1,0,1)</f>
        <v>0</v>
      </c>
      <c r="C390" s="7">
        <f t="shared" si="20"/>
        <v>0</v>
      </c>
      <c r="U390" s="7">
        <f t="shared" si="18"/>
        <v>0</v>
      </c>
      <c r="V390" s="7">
        <f t="shared" si="19"/>
        <v>0</v>
      </c>
    </row>
    <row r="391" spans="1:22" ht="15" customHeight="1" x14ac:dyDescent="0.25">
      <c r="A391" s="7">
        <f>SUM($B$1:B391)</f>
        <v>19</v>
      </c>
      <c r="B391" s="7">
        <f>IF(COUNTIF($C$1:C391,C391)&gt;1,0,1)</f>
        <v>0</v>
      </c>
      <c r="C391" s="7">
        <f t="shared" si="20"/>
        <v>0</v>
      </c>
      <c r="U391" s="7">
        <f t="shared" si="18"/>
        <v>0</v>
      </c>
      <c r="V391" s="7">
        <f t="shared" si="19"/>
        <v>0</v>
      </c>
    </row>
    <row r="392" spans="1:22" ht="15" customHeight="1" x14ac:dyDescent="0.25">
      <c r="A392" s="7">
        <f>SUM($B$1:B392)</f>
        <v>19</v>
      </c>
      <c r="B392" s="7">
        <f>IF(COUNTIF($C$1:C392,C392)&gt;1,0,1)</f>
        <v>0</v>
      </c>
      <c r="C392" s="7">
        <f t="shared" si="20"/>
        <v>0</v>
      </c>
      <c r="U392" s="7">
        <f t="shared" si="18"/>
        <v>0</v>
      </c>
      <c r="V392" s="7">
        <f t="shared" si="19"/>
        <v>0</v>
      </c>
    </row>
    <row r="393" spans="1:22" ht="15" customHeight="1" x14ac:dyDescent="0.25">
      <c r="A393" s="7">
        <f>SUM($B$1:B393)</f>
        <v>19</v>
      </c>
      <c r="B393" s="7">
        <f>IF(COUNTIF($C$1:C393,C393)&gt;1,0,1)</f>
        <v>0</v>
      </c>
      <c r="C393" s="7">
        <f t="shared" si="20"/>
        <v>0</v>
      </c>
      <c r="U393" s="7">
        <f t="shared" si="18"/>
        <v>0</v>
      </c>
      <c r="V393" s="7">
        <f t="shared" si="19"/>
        <v>0</v>
      </c>
    </row>
    <row r="394" spans="1:22" ht="15" customHeight="1" x14ac:dyDescent="0.25">
      <c r="A394" s="7">
        <f>SUM($B$1:B394)</f>
        <v>19</v>
      </c>
      <c r="B394" s="7">
        <f>IF(COUNTIF($C$1:C394,C394)&gt;1,0,1)</f>
        <v>0</v>
      </c>
      <c r="C394" s="7">
        <f t="shared" si="20"/>
        <v>0</v>
      </c>
      <c r="U394" s="7">
        <f t="shared" si="18"/>
        <v>0</v>
      </c>
      <c r="V394" s="7">
        <f t="shared" si="19"/>
        <v>0</v>
      </c>
    </row>
    <row r="395" spans="1:22" ht="15" customHeight="1" x14ac:dyDescent="0.25">
      <c r="A395" s="7">
        <f>SUM($B$1:B395)</f>
        <v>19</v>
      </c>
      <c r="B395" s="7">
        <f>IF(COUNTIF($C$1:C395,C395)&gt;1,0,1)</f>
        <v>0</v>
      </c>
      <c r="C395" s="7">
        <f t="shared" si="20"/>
        <v>0</v>
      </c>
      <c r="U395" s="7">
        <f t="shared" si="18"/>
        <v>0</v>
      </c>
      <c r="V395" s="7">
        <f t="shared" si="19"/>
        <v>0</v>
      </c>
    </row>
    <row r="396" spans="1:22" ht="15" customHeight="1" x14ac:dyDescent="0.25">
      <c r="A396" s="7">
        <f>SUM($B$1:B396)</f>
        <v>19</v>
      </c>
      <c r="B396" s="7">
        <f>IF(COUNTIF($C$1:C396,C396)&gt;1,0,1)</f>
        <v>0</v>
      </c>
      <c r="C396" s="7">
        <f t="shared" si="20"/>
        <v>0</v>
      </c>
      <c r="U396" s="7">
        <f t="shared" si="18"/>
        <v>0</v>
      </c>
      <c r="V396" s="7">
        <f t="shared" si="19"/>
        <v>0</v>
      </c>
    </row>
    <row r="397" spans="1:22" ht="15" customHeight="1" x14ac:dyDescent="0.25">
      <c r="A397" s="7">
        <f>SUM($B$1:B397)</f>
        <v>19</v>
      </c>
      <c r="B397" s="7">
        <f>IF(COUNTIF($C$1:C397,C397)&gt;1,0,1)</f>
        <v>0</v>
      </c>
      <c r="C397" s="7">
        <f t="shared" si="20"/>
        <v>0</v>
      </c>
      <c r="U397" s="7">
        <f t="shared" si="18"/>
        <v>0</v>
      </c>
      <c r="V397" s="7">
        <f t="shared" si="19"/>
        <v>0</v>
      </c>
    </row>
    <row r="398" spans="1:22" ht="15" customHeight="1" x14ac:dyDescent="0.25">
      <c r="A398" s="7">
        <f>SUM($B$1:B398)</f>
        <v>19</v>
      </c>
      <c r="B398" s="7">
        <f>IF(COUNTIF($C$1:C398,C398)&gt;1,0,1)</f>
        <v>0</v>
      </c>
      <c r="C398" s="7">
        <f t="shared" si="20"/>
        <v>0</v>
      </c>
      <c r="U398" s="7">
        <f t="shared" si="18"/>
        <v>0</v>
      </c>
      <c r="V398" s="7">
        <f t="shared" si="19"/>
        <v>0</v>
      </c>
    </row>
    <row r="399" spans="1:22" ht="15" customHeight="1" x14ac:dyDescent="0.25">
      <c r="A399" s="7">
        <f>SUM($B$1:B399)</f>
        <v>19</v>
      </c>
      <c r="B399" s="7">
        <f>IF(COUNTIF($C$1:C399,C399)&gt;1,0,1)</f>
        <v>0</v>
      </c>
      <c r="C399" s="7">
        <f t="shared" si="20"/>
        <v>0</v>
      </c>
      <c r="U399" s="7">
        <f t="shared" si="18"/>
        <v>0</v>
      </c>
      <c r="V399" s="7">
        <f t="shared" si="19"/>
        <v>0</v>
      </c>
    </row>
    <row r="400" spans="1:22" ht="15" customHeight="1" x14ac:dyDescent="0.25">
      <c r="A400" s="7">
        <f>SUM($B$1:B400)</f>
        <v>19</v>
      </c>
      <c r="B400" s="7">
        <f>IF(COUNTIF($C$1:C400,C400)&gt;1,0,1)</f>
        <v>0</v>
      </c>
      <c r="C400" s="7">
        <f t="shared" si="20"/>
        <v>0</v>
      </c>
      <c r="U400" s="7">
        <f t="shared" si="18"/>
        <v>0</v>
      </c>
      <c r="V400" s="7">
        <f t="shared" si="19"/>
        <v>0</v>
      </c>
    </row>
    <row r="401" spans="1:22" ht="15" customHeight="1" x14ac:dyDescent="0.25">
      <c r="A401" s="7">
        <f>SUM($B$1:B401)</f>
        <v>19</v>
      </c>
      <c r="B401" s="7">
        <f>IF(COUNTIF($C$1:C401,C401)&gt;1,0,1)</f>
        <v>0</v>
      </c>
      <c r="C401" s="7">
        <f t="shared" si="20"/>
        <v>0</v>
      </c>
      <c r="U401" s="7">
        <f t="shared" si="18"/>
        <v>0</v>
      </c>
      <c r="V401" s="7">
        <f t="shared" si="19"/>
        <v>0</v>
      </c>
    </row>
    <row r="402" spans="1:22" ht="15" customHeight="1" x14ac:dyDescent="0.25">
      <c r="A402" s="7">
        <f>SUM($B$1:B402)</f>
        <v>19</v>
      </c>
      <c r="B402" s="7">
        <f>IF(COUNTIF($C$1:C402,C402)&gt;1,0,1)</f>
        <v>0</v>
      </c>
      <c r="C402" s="7">
        <f t="shared" si="20"/>
        <v>0</v>
      </c>
      <c r="U402" s="7">
        <f t="shared" si="18"/>
        <v>0</v>
      </c>
      <c r="V402" s="7">
        <f t="shared" si="19"/>
        <v>0</v>
      </c>
    </row>
    <row r="403" spans="1:22" ht="15" customHeight="1" x14ac:dyDescent="0.25">
      <c r="A403" s="7">
        <f>SUM($B$1:B403)</f>
        <v>19</v>
      </c>
      <c r="B403" s="7">
        <f>IF(COUNTIF($C$1:C403,C403)&gt;1,0,1)</f>
        <v>0</v>
      </c>
      <c r="C403" s="7">
        <f t="shared" si="20"/>
        <v>0</v>
      </c>
      <c r="U403" s="7">
        <f t="shared" si="18"/>
        <v>0</v>
      </c>
      <c r="V403" s="7">
        <f t="shared" si="19"/>
        <v>0</v>
      </c>
    </row>
    <row r="404" spans="1:22" ht="15" customHeight="1" x14ac:dyDescent="0.25">
      <c r="A404" s="7">
        <f>SUM($B$1:B404)</f>
        <v>19</v>
      </c>
      <c r="B404" s="7">
        <f>IF(COUNTIF($C$1:C404,C404)&gt;1,0,1)</f>
        <v>0</v>
      </c>
      <c r="C404" s="7">
        <f t="shared" si="20"/>
        <v>0</v>
      </c>
      <c r="U404" s="7">
        <f t="shared" si="18"/>
        <v>0</v>
      </c>
      <c r="V404" s="7">
        <f t="shared" si="19"/>
        <v>0</v>
      </c>
    </row>
    <row r="405" spans="1:22" ht="15" customHeight="1" x14ac:dyDescent="0.25">
      <c r="A405" s="7">
        <f>SUM($B$1:B405)</f>
        <v>19</v>
      </c>
      <c r="B405" s="7">
        <f>IF(COUNTIF($C$1:C405,C405)&gt;1,0,1)</f>
        <v>0</v>
      </c>
      <c r="C405" s="7">
        <f t="shared" si="20"/>
        <v>0</v>
      </c>
      <c r="U405" s="7">
        <f t="shared" si="18"/>
        <v>0</v>
      </c>
      <c r="V405" s="7">
        <f t="shared" si="19"/>
        <v>0</v>
      </c>
    </row>
    <row r="406" spans="1:22" ht="15" customHeight="1" x14ac:dyDescent="0.25">
      <c r="A406" s="7">
        <f>SUM($B$1:B406)</f>
        <v>19</v>
      </c>
      <c r="B406" s="7">
        <f>IF(COUNTIF($C$1:C406,C406)&gt;1,0,1)</f>
        <v>0</v>
      </c>
      <c r="C406" s="7">
        <f t="shared" si="20"/>
        <v>0</v>
      </c>
      <c r="U406" s="7">
        <f t="shared" si="18"/>
        <v>0</v>
      </c>
      <c r="V406" s="7">
        <f t="shared" si="19"/>
        <v>0</v>
      </c>
    </row>
    <row r="407" spans="1:22" ht="15" customHeight="1" x14ac:dyDescent="0.25">
      <c r="A407" s="7">
        <f>SUM($B$1:B407)</f>
        <v>19</v>
      </c>
      <c r="B407" s="7">
        <f>IF(COUNTIF($C$1:C407,C407)&gt;1,0,1)</f>
        <v>0</v>
      </c>
      <c r="C407" s="7">
        <f t="shared" si="20"/>
        <v>0</v>
      </c>
      <c r="U407" s="7">
        <f t="shared" si="18"/>
        <v>0</v>
      </c>
      <c r="V407" s="7">
        <f t="shared" si="19"/>
        <v>0</v>
      </c>
    </row>
    <row r="408" spans="1:22" ht="15" customHeight="1" x14ac:dyDescent="0.25">
      <c r="A408" s="7">
        <f>SUM($B$1:B408)</f>
        <v>19</v>
      </c>
      <c r="B408" s="7">
        <f>IF(COUNTIF($C$1:C408,C408)&gt;1,0,1)</f>
        <v>0</v>
      </c>
      <c r="C408" s="7">
        <f t="shared" si="20"/>
        <v>0</v>
      </c>
      <c r="U408" s="7">
        <f t="shared" si="18"/>
        <v>0</v>
      </c>
      <c r="V408" s="7">
        <f t="shared" si="19"/>
        <v>0</v>
      </c>
    </row>
    <row r="409" spans="1:22" ht="15" customHeight="1" x14ac:dyDescent="0.25">
      <c r="A409" s="7">
        <f>SUM($B$1:B409)</f>
        <v>19</v>
      </c>
      <c r="B409" s="7">
        <f>IF(COUNTIF($C$1:C409,C409)&gt;1,0,1)</f>
        <v>0</v>
      </c>
      <c r="C409" s="7">
        <f t="shared" si="20"/>
        <v>0</v>
      </c>
      <c r="U409" s="7">
        <f t="shared" si="18"/>
        <v>0</v>
      </c>
      <c r="V409" s="7">
        <f t="shared" si="19"/>
        <v>0</v>
      </c>
    </row>
    <row r="410" spans="1:22" ht="15" customHeight="1" x14ac:dyDescent="0.25">
      <c r="A410" s="7">
        <f>SUM($B$1:B410)</f>
        <v>19</v>
      </c>
      <c r="B410" s="7">
        <f>IF(COUNTIF($C$1:C410,C410)&gt;1,0,1)</f>
        <v>0</v>
      </c>
      <c r="C410" s="7">
        <f t="shared" si="20"/>
        <v>0</v>
      </c>
      <c r="U410" s="7">
        <f t="shared" si="18"/>
        <v>0</v>
      </c>
      <c r="V410" s="7">
        <f t="shared" si="19"/>
        <v>0</v>
      </c>
    </row>
    <row r="411" spans="1:22" ht="15" customHeight="1" x14ac:dyDescent="0.25">
      <c r="A411" s="7">
        <f>SUM($B$1:B411)</f>
        <v>19</v>
      </c>
      <c r="B411" s="7">
        <f>IF(COUNTIF($C$1:C411,C411)&gt;1,0,1)</f>
        <v>0</v>
      </c>
      <c r="C411" s="7">
        <f t="shared" si="20"/>
        <v>0</v>
      </c>
      <c r="U411" s="7">
        <f t="shared" si="18"/>
        <v>0</v>
      </c>
      <c r="V411" s="7">
        <f t="shared" si="19"/>
        <v>0</v>
      </c>
    </row>
    <row r="412" spans="1:22" ht="15" customHeight="1" x14ac:dyDescent="0.25">
      <c r="A412" s="7">
        <f>SUM($B$1:B412)</f>
        <v>19</v>
      </c>
      <c r="B412" s="7">
        <f>IF(COUNTIF($C$1:C412,C412)&gt;1,0,1)</f>
        <v>0</v>
      </c>
      <c r="C412" s="7">
        <f t="shared" si="20"/>
        <v>0</v>
      </c>
      <c r="U412" s="7">
        <f t="shared" si="18"/>
        <v>0</v>
      </c>
      <c r="V412" s="7">
        <f t="shared" si="19"/>
        <v>0</v>
      </c>
    </row>
    <row r="413" spans="1:22" ht="15" customHeight="1" x14ac:dyDescent="0.25">
      <c r="A413" s="7">
        <f>SUM($B$1:B413)</f>
        <v>19</v>
      </c>
      <c r="B413" s="7">
        <f>IF(COUNTIF($C$1:C413,C413)&gt;1,0,1)</f>
        <v>0</v>
      </c>
      <c r="C413" s="7">
        <f t="shared" si="20"/>
        <v>0</v>
      </c>
      <c r="U413" s="7">
        <f t="shared" si="18"/>
        <v>0</v>
      </c>
      <c r="V413" s="7">
        <f t="shared" si="19"/>
        <v>0</v>
      </c>
    </row>
    <row r="414" spans="1:22" ht="15" customHeight="1" x14ac:dyDescent="0.25">
      <c r="A414" s="7">
        <f>SUM($B$1:B414)</f>
        <v>19</v>
      </c>
      <c r="B414" s="7">
        <f>IF(COUNTIF($C$1:C414,C414)&gt;1,0,1)</f>
        <v>0</v>
      </c>
      <c r="C414" s="7">
        <f t="shared" si="20"/>
        <v>0</v>
      </c>
      <c r="U414" s="7">
        <f t="shared" si="18"/>
        <v>0</v>
      </c>
      <c r="V414" s="7">
        <f t="shared" si="19"/>
        <v>0</v>
      </c>
    </row>
    <row r="415" spans="1:22" ht="15" customHeight="1" x14ac:dyDescent="0.25">
      <c r="A415" s="7">
        <f>SUM($B$1:B415)</f>
        <v>19</v>
      </c>
      <c r="B415" s="7">
        <f>IF(COUNTIF($C$1:C415,C415)&gt;1,0,1)</f>
        <v>0</v>
      </c>
      <c r="C415" s="7">
        <f t="shared" si="20"/>
        <v>0</v>
      </c>
      <c r="U415" s="7">
        <f t="shared" si="18"/>
        <v>0</v>
      </c>
      <c r="V415" s="7">
        <f t="shared" si="19"/>
        <v>0</v>
      </c>
    </row>
    <row r="416" spans="1:22" ht="15" customHeight="1" x14ac:dyDescent="0.25">
      <c r="A416" s="7">
        <f>SUM($B$1:B416)</f>
        <v>19</v>
      </c>
      <c r="B416" s="7">
        <f>IF(COUNTIF($C$1:C416,C416)&gt;1,0,1)</f>
        <v>0</v>
      </c>
      <c r="C416" s="7">
        <f t="shared" si="20"/>
        <v>0</v>
      </c>
      <c r="U416" s="7">
        <f t="shared" si="18"/>
        <v>0</v>
      </c>
      <c r="V416" s="7">
        <f t="shared" si="19"/>
        <v>0</v>
      </c>
    </row>
    <row r="417" spans="1:22" ht="15" customHeight="1" x14ac:dyDescent="0.25">
      <c r="A417" s="7">
        <f>SUM($B$1:B417)</f>
        <v>19</v>
      </c>
      <c r="B417" s="7">
        <f>IF(COUNTIF($C$1:C417,C417)&gt;1,0,1)</f>
        <v>0</v>
      </c>
      <c r="C417" s="7">
        <f t="shared" si="20"/>
        <v>0</v>
      </c>
      <c r="U417" s="7">
        <f t="shared" si="18"/>
        <v>0</v>
      </c>
      <c r="V417" s="7">
        <f t="shared" si="19"/>
        <v>0</v>
      </c>
    </row>
    <row r="418" spans="1:22" ht="15" customHeight="1" x14ac:dyDescent="0.25">
      <c r="A418" s="7">
        <f>SUM($B$1:B418)</f>
        <v>19</v>
      </c>
      <c r="B418" s="7">
        <f>IF(COUNTIF($C$1:C418,C418)&gt;1,0,1)</f>
        <v>0</v>
      </c>
      <c r="C418" s="7">
        <f t="shared" si="20"/>
        <v>0</v>
      </c>
      <c r="U418" s="7">
        <f t="shared" ref="U418:U481" si="21">S418*7</f>
        <v>0</v>
      </c>
      <c r="V418" s="7">
        <f t="shared" ref="V418:V481" si="22">R418-U418+S418</f>
        <v>0</v>
      </c>
    </row>
    <row r="419" spans="1:22" ht="15" customHeight="1" x14ac:dyDescent="0.25">
      <c r="A419" s="7">
        <f>SUM($B$1:B419)</f>
        <v>19</v>
      </c>
      <c r="B419" s="7">
        <f>IF(COUNTIF($C$1:C419,C419)&gt;1,0,1)</f>
        <v>0</v>
      </c>
      <c r="C419" s="7">
        <f t="shared" si="20"/>
        <v>0</v>
      </c>
      <c r="U419" s="7">
        <f t="shared" si="21"/>
        <v>0</v>
      </c>
      <c r="V419" s="7">
        <f t="shared" si="22"/>
        <v>0</v>
      </c>
    </row>
    <row r="420" spans="1:22" ht="15" customHeight="1" x14ac:dyDescent="0.25">
      <c r="A420" s="7">
        <f>SUM($B$1:B420)</f>
        <v>19</v>
      </c>
      <c r="B420" s="7">
        <f>IF(COUNTIF($C$1:C420,C420)&gt;1,0,1)</f>
        <v>0</v>
      </c>
      <c r="C420" s="7">
        <f t="shared" si="20"/>
        <v>0</v>
      </c>
      <c r="U420" s="7">
        <f t="shared" si="21"/>
        <v>0</v>
      </c>
      <c r="V420" s="7">
        <f t="shared" si="22"/>
        <v>0</v>
      </c>
    </row>
    <row r="421" spans="1:22" ht="15" customHeight="1" x14ac:dyDescent="0.25">
      <c r="A421" s="7">
        <f>SUM($B$1:B421)</f>
        <v>19</v>
      </c>
      <c r="B421" s="7">
        <f>IF(COUNTIF($C$1:C421,C421)&gt;1,0,1)</f>
        <v>0</v>
      </c>
      <c r="C421" s="7">
        <f t="shared" si="20"/>
        <v>0</v>
      </c>
      <c r="U421" s="7">
        <f t="shared" si="21"/>
        <v>0</v>
      </c>
      <c r="V421" s="7">
        <f t="shared" si="22"/>
        <v>0</v>
      </c>
    </row>
    <row r="422" spans="1:22" ht="15" customHeight="1" x14ac:dyDescent="0.25">
      <c r="A422" s="7">
        <f>SUM($B$1:B422)</f>
        <v>19</v>
      </c>
      <c r="B422" s="7">
        <f>IF(COUNTIF($C$1:C422,C422)&gt;1,0,1)</f>
        <v>0</v>
      </c>
      <c r="C422" s="7">
        <f t="shared" si="20"/>
        <v>0</v>
      </c>
      <c r="U422" s="7">
        <f t="shared" si="21"/>
        <v>0</v>
      </c>
      <c r="V422" s="7">
        <f t="shared" si="22"/>
        <v>0</v>
      </c>
    </row>
    <row r="423" spans="1:22" ht="15" customHeight="1" x14ac:dyDescent="0.25">
      <c r="A423" s="7">
        <f>SUM($B$1:B423)</f>
        <v>19</v>
      </c>
      <c r="B423" s="7">
        <f>IF(COUNTIF($C$1:C423,C423)&gt;1,0,1)</f>
        <v>0</v>
      </c>
      <c r="C423" s="7">
        <f t="shared" si="20"/>
        <v>0</v>
      </c>
      <c r="U423" s="7">
        <f t="shared" si="21"/>
        <v>0</v>
      </c>
      <c r="V423" s="7">
        <f t="shared" si="22"/>
        <v>0</v>
      </c>
    </row>
    <row r="424" spans="1:22" ht="15" customHeight="1" x14ac:dyDescent="0.25">
      <c r="A424" s="7">
        <f>SUM($B$1:B424)</f>
        <v>19</v>
      </c>
      <c r="B424" s="7">
        <f>IF(COUNTIF($C$1:C424,C424)&gt;1,0,1)</f>
        <v>0</v>
      </c>
      <c r="C424" s="7">
        <f t="shared" si="20"/>
        <v>0</v>
      </c>
      <c r="U424" s="7">
        <f t="shared" si="21"/>
        <v>0</v>
      </c>
      <c r="V424" s="7">
        <f t="shared" si="22"/>
        <v>0</v>
      </c>
    </row>
    <row r="425" spans="1:22" ht="15" customHeight="1" x14ac:dyDescent="0.25">
      <c r="A425" s="7">
        <f>SUM($B$1:B425)</f>
        <v>19</v>
      </c>
      <c r="B425" s="7">
        <f>IF(COUNTIF($C$1:C425,C425)&gt;1,0,1)</f>
        <v>0</v>
      </c>
      <c r="C425" s="7">
        <f t="shared" si="20"/>
        <v>0</v>
      </c>
      <c r="U425" s="7">
        <f t="shared" si="21"/>
        <v>0</v>
      </c>
      <c r="V425" s="7">
        <f t="shared" si="22"/>
        <v>0</v>
      </c>
    </row>
    <row r="426" spans="1:22" ht="15" customHeight="1" x14ac:dyDescent="0.25">
      <c r="A426" s="7">
        <f>SUM($B$1:B426)</f>
        <v>19</v>
      </c>
      <c r="B426" s="7">
        <f>IF(COUNTIF($C$1:C426,C426)&gt;1,0,1)</f>
        <v>0</v>
      </c>
      <c r="C426" s="7">
        <f t="shared" si="20"/>
        <v>0</v>
      </c>
      <c r="U426" s="7">
        <f t="shared" si="21"/>
        <v>0</v>
      </c>
      <c r="V426" s="7">
        <f t="shared" si="22"/>
        <v>0</v>
      </c>
    </row>
    <row r="427" spans="1:22" ht="15" customHeight="1" x14ac:dyDescent="0.25">
      <c r="A427" s="7">
        <f>SUM($B$1:B427)</f>
        <v>19</v>
      </c>
      <c r="B427" s="7">
        <f>IF(COUNTIF($C$1:C427,C427)&gt;1,0,1)</f>
        <v>0</v>
      </c>
      <c r="C427" s="7">
        <f t="shared" si="20"/>
        <v>0</v>
      </c>
      <c r="U427" s="7">
        <f t="shared" si="21"/>
        <v>0</v>
      </c>
      <c r="V427" s="7">
        <f t="shared" si="22"/>
        <v>0</v>
      </c>
    </row>
    <row r="428" spans="1:22" ht="15" customHeight="1" x14ac:dyDescent="0.25">
      <c r="A428" s="7">
        <f>SUM($B$1:B428)</f>
        <v>19</v>
      </c>
      <c r="B428" s="7">
        <f>IF(COUNTIF($C$1:C428,C428)&gt;1,0,1)</f>
        <v>0</v>
      </c>
      <c r="C428" s="7">
        <f t="shared" si="20"/>
        <v>0</v>
      </c>
      <c r="U428" s="7">
        <f t="shared" si="21"/>
        <v>0</v>
      </c>
      <c r="V428" s="7">
        <f t="shared" si="22"/>
        <v>0</v>
      </c>
    </row>
    <row r="429" spans="1:22" ht="15" customHeight="1" x14ac:dyDescent="0.25">
      <c r="A429" s="7">
        <f>SUM($B$1:B429)</f>
        <v>19</v>
      </c>
      <c r="B429" s="7">
        <f>IF(COUNTIF($C$1:C429,C429)&gt;1,0,1)</f>
        <v>0</v>
      </c>
      <c r="C429" s="7">
        <f t="shared" si="20"/>
        <v>0</v>
      </c>
      <c r="U429" s="7">
        <f t="shared" si="21"/>
        <v>0</v>
      </c>
      <c r="V429" s="7">
        <f t="shared" si="22"/>
        <v>0</v>
      </c>
    </row>
    <row r="430" spans="1:22" ht="15" customHeight="1" x14ac:dyDescent="0.25">
      <c r="A430" s="7">
        <f>SUM($B$1:B430)</f>
        <v>19</v>
      </c>
      <c r="B430" s="7">
        <f>IF(COUNTIF($C$1:C430,C430)&gt;1,0,1)</f>
        <v>0</v>
      </c>
      <c r="C430" s="7">
        <f t="shared" si="20"/>
        <v>0</v>
      </c>
      <c r="U430" s="7">
        <f t="shared" si="21"/>
        <v>0</v>
      </c>
      <c r="V430" s="7">
        <f t="shared" si="22"/>
        <v>0</v>
      </c>
    </row>
    <row r="431" spans="1:22" ht="15" customHeight="1" x14ac:dyDescent="0.25">
      <c r="A431" s="7">
        <f>SUM($B$1:B431)</f>
        <v>19</v>
      </c>
      <c r="B431" s="7">
        <f>IF(COUNTIF($C$1:C431,C431)&gt;1,0,1)</f>
        <v>0</v>
      </c>
      <c r="C431" s="7">
        <f t="shared" si="20"/>
        <v>0</v>
      </c>
      <c r="U431" s="7">
        <f t="shared" si="21"/>
        <v>0</v>
      </c>
      <c r="V431" s="7">
        <f t="shared" si="22"/>
        <v>0</v>
      </c>
    </row>
    <row r="432" spans="1:22" ht="15" customHeight="1" x14ac:dyDescent="0.25">
      <c r="A432" s="7">
        <f>SUM($B$1:B432)</f>
        <v>19</v>
      </c>
      <c r="B432" s="7">
        <f>IF(COUNTIF($C$1:C432,C432)&gt;1,0,1)</f>
        <v>0</v>
      </c>
      <c r="C432" s="7">
        <f t="shared" si="20"/>
        <v>0</v>
      </c>
      <c r="U432" s="7">
        <f t="shared" si="21"/>
        <v>0</v>
      </c>
      <c r="V432" s="7">
        <f t="shared" si="22"/>
        <v>0</v>
      </c>
    </row>
    <row r="433" spans="1:22" ht="15" customHeight="1" x14ac:dyDescent="0.25">
      <c r="A433" s="7">
        <f>SUM($B$1:B433)</f>
        <v>19</v>
      </c>
      <c r="B433" s="7">
        <f>IF(COUNTIF($C$1:C433,C433)&gt;1,0,1)</f>
        <v>0</v>
      </c>
      <c r="C433" s="7">
        <f t="shared" si="20"/>
        <v>0</v>
      </c>
      <c r="U433" s="7">
        <f t="shared" si="21"/>
        <v>0</v>
      </c>
      <c r="V433" s="7">
        <f t="shared" si="22"/>
        <v>0</v>
      </c>
    </row>
    <row r="434" spans="1:22" ht="15" customHeight="1" x14ac:dyDescent="0.25">
      <c r="A434" s="7">
        <f>SUM($B$1:B434)</f>
        <v>19</v>
      </c>
      <c r="B434" s="7">
        <f>IF(COUNTIF($C$1:C434,C434)&gt;1,0,1)</f>
        <v>0</v>
      </c>
      <c r="C434" s="7">
        <f t="shared" si="20"/>
        <v>0</v>
      </c>
      <c r="U434" s="7">
        <f t="shared" si="21"/>
        <v>0</v>
      </c>
      <c r="V434" s="7">
        <f t="shared" si="22"/>
        <v>0</v>
      </c>
    </row>
    <row r="435" spans="1:22" ht="15" customHeight="1" x14ac:dyDescent="0.25">
      <c r="A435" s="7">
        <f>SUM($B$1:B435)</f>
        <v>19</v>
      </c>
      <c r="B435" s="7">
        <f>IF(COUNTIF($C$1:C435,C435)&gt;1,0,1)</f>
        <v>0</v>
      </c>
      <c r="C435" s="7">
        <f t="shared" si="20"/>
        <v>0</v>
      </c>
      <c r="U435" s="7">
        <f t="shared" si="21"/>
        <v>0</v>
      </c>
      <c r="V435" s="7">
        <f t="shared" si="22"/>
        <v>0</v>
      </c>
    </row>
    <row r="436" spans="1:22" ht="15" customHeight="1" x14ac:dyDescent="0.25">
      <c r="A436" s="7">
        <f>SUM($B$1:B436)</f>
        <v>19</v>
      </c>
      <c r="B436" s="7">
        <f>IF(COUNTIF($C$1:C436,C436)&gt;1,0,1)</f>
        <v>0</v>
      </c>
      <c r="C436" s="7">
        <f t="shared" si="20"/>
        <v>0</v>
      </c>
      <c r="U436" s="7">
        <f t="shared" si="21"/>
        <v>0</v>
      </c>
      <c r="V436" s="7">
        <f t="shared" si="22"/>
        <v>0</v>
      </c>
    </row>
    <row r="437" spans="1:22" ht="15" customHeight="1" x14ac:dyDescent="0.25">
      <c r="A437" s="7">
        <f>SUM($B$1:B437)</f>
        <v>19</v>
      </c>
      <c r="B437" s="7">
        <f>IF(COUNTIF($C$1:C437,C437)&gt;1,0,1)</f>
        <v>0</v>
      </c>
      <c r="C437" s="7">
        <f t="shared" si="20"/>
        <v>0</v>
      </c>
      <c r="U437" s="7">
        <f t="shared" si="21"/>
        <v>0</v>
      </c>
      <c r="V437" s="7">
        <f t="shared" si="22"/>
        <v>0</v>
      </c>
    </row>
    <row r="438" spans="1:22" ht="15" customHeight="1" x14ac:dyDescent="0.25">
      <c r="A438" s="7">
        <f>SUM($B$1:B438)</f>
        <v>19</v>
      </c>
      <c r="B438" s="7">
        <f>IF(COUNTIF($C$1:C438,C438)&gt;1,0,1)</f>
        <v>0</v>
      </c>
      <c r="C438" s="7">
        <f t="shared" si="20"/>
        <v>0</v>
      </c>
      <c r="U438" s="7">
        <f t="shared" si="21"/>
        <v>0</v>
      </c>
      <c r="V438" s="7">
        <f t="shared" si="22"/>
        <v>0</v>
      </c>
    </row>
    <row r="439" spans="1:22" ht="15" customHeight="1" x14ac:dyDescent="0.25">
      <c r="A439" s="7">
        <f>SUM($B$1:B439)</f>
        <v>19</v>
      </c>
      <c r="B439" s="7">
        <f>IF(COUNTIF($C$1:C439,C439)&gt;1,0,1)</f>
        <v>0</v>
      </c>
      <c r="C439" s="7">
        <f t="shared" si="20"/>
        <v>0</v>
      </c>
      <c r="U439" s="7">
        <f t="shared" si="21"/>
        <v>0</v>
      </c>
      <c r="V439" s="7">
        <f t="shared" si="22"/>
        <v>0</v>
      </c>
    </row>
    <row r="440" spans="1:22" ht="15" customHeight="1" x14ac:dyDescent="0.25">
      <c r="A440" s="7">
        <f>SUM($B$1:B440)</f>
        <v>19</v>
      </c>
      <c r="B440" s="7">
        <f>IF(COUNTIF($C$1:C440,C440)&gt;1,0,1)</f>
        <v>0</v>
      </c>
      <c r="C440" s="7">
        <f t="shared" si="20"/>
        <v>0</v>
      </c>
      <c r="U440" s="7">
        <f t="shared" si="21"/>
        <v>0</v>
      </c>
      <c r="V440" s="7">
        <f t="shared" si="22"/>
        <v>0</v>
      </c>
    </row>
    <row r="441" spans="1:22" ht="15" customHeight="1" x14ac:dyDescent="0.25">
      <c r="A441" s="7">
        <f>SUM($B$1:B441)</f>
        <v>19</v>
      </c>
      <c r="B441" s="7">
        <f>IF(COUNTIF($C$1:C441,C441)&gt;1,0,1)</f>
        <v>0</v>
      </c>
      <c r="C441" s="7">
        <f t="shared" si="20"/>
        <v>0</v>
      </c>
      <c r="U441" s="7">
        <f t="shared" si="21"/>
        <v>0</v>
      </c>
      <c r="V441" s="7">
        <f t="shared" si="22"/>
        <v>0</v>
      </c>
    </row>
    <row r="442" spans="1:22" ht="15" customHeight="1" x14ac:dyDescent="0.25">
      <c r="A442" s="7">
        <f>SUM($B$1:B442)</f>
        <v>19</v>
      </c>
      <c r="B442" s="7">
        <f>IF(COUNTIF($C$1:C442,C442)&gt;1,0,1)</f>
        <v>0</v>
      </c>
      <c r="C442" s="7">
        <f t="shared" si="20"/>
        <v>0</v>
      </c>
      <c r="U442" s="7">
        <f t="shared" si="21"/>
        <v>0</v>
      </c>
      <c r="V442" s="7">
        <f t="shared" si="22"/>
        <v>0</v>
      </c>
    </row>
    <row r="443" spans="1:22" ht="15" customHeight="1" x14ac:dyDescent="0.25">
      <c r="A443" s="7">
        <f>SUM($B$1:B443)</f>
        <v>19</v>
      </c>
      <c r="B443" s="7">
        <f>IF(COUNTIF($C$1:C443,C443)&gt;1,0,1)</f>
        <v>0</v>
      </c>
      <c r="C443" s="7">
        <f t="shared" si="20"/>
        <v>0</v>
      </c>
      <c r="U443" s="7">
        <f t="shared" si="21"/>
        <v>0</v>
      </c>
      <c r="V443" s="7">
        <f t="shared" si="22"/>
        <v>0</v>
      </c>
    </row>
    <row r="444" spans="1:22" ht="15" customHeight="1" x14ac:dyDescent="0.25">
      <c r="A444" s="7">
        <f>SUM($B$1:B444)</f>
        <v>19</v>
      </c>
      <c r="B444" s="7">
        <f>IF(COUNTIF($C$1:C444,C444)&gt;1,0,1)</f>
        <v>0</v>
      </c>
      <c r="C444" s="7">
        <f t="shared" si="20"/>
        <v>0</v>
      </c>
      <c r="U444" s="7">
        <f t="shared" si="21"/>
        <v>0</v>
      </c>
      <c r="V444" s="7">
        <f t="shared" si="22"/>
        <v>0</v>
      </c>
    </row>
    <row r="445" spans="1:22" ht="15" customHeight="1" x14ac:dyDescent="0.25">
      <c r="A445" s="7">
        <f>SUM($B$1:B445)</f>
        <v>19</v>
      </c>
      <c r="B445" s="7">
        <f>IF(COUNTIF($C$1:C445,C445)&gt;1,0,1)</f>
        <v>0</v>
      </c>
      <c r="C445" s="7">
        <f t="shared" si="20"/>
        <v>0</v>
      </c>
      <c r="U445" s="7">
        <f t="shared" si="21"/>
        <v>0</v>
      </c>
      <c r="V445" s="7">
        <f t="shared" si="22"/>
        <v>0</v>
      </c>
    </row>
    <row r="446" spans="1:22" ht="15" customHeight="1" x14ac:dyDescent="0.25">
      <c r="A446" s="7">
        <f>SUM($B$1:B446)</f>
        <v>19</v>
      </c>
      <c r="B446" s="7">
        <f>IF(COUNTIF($C$1:C446,C446)&gt;1,0,1)</f>
        <v>0</v>
      </c>
      <c r="C446" s="7">
        <f t="shared" si="20"/>
        <v>0</v>
      </c>
      <c r="U446" s="7">
        <f t="shared" si="21"/>
        <v>0</v>
      </c>
      <c r="V446" s="7">
        <f t="shared" si="22"/>
        <v>0</v>
      </c>
    </row>
    <row r="447" spans="1:22" ht="15" customHeight="1" x14ac:dyDescent="0.25">
      <c r="A447" s="7">
        <f>SUM($B$1:B447)</f>
        <v>19</v>
      </c>
      <c r="B447" s="7">
        <f>IF(COUNTIF($C$1:C447,C447)&gt;1,0,1)</f>
        <v>0</v>
      </c>
      <c r="C447" s="7">
        <f t="shared" si="20"/>
        <v>0</v>
      </c>
      <c r="U447" s="7">
        <f t="shared" si="21"/>
        <v>0</v>
      </c>
      <c r="V447" s="7">
        <f t="shared" si="22"/>
        <v>0</v>
      </c>
    </row>
    <row r="448" spans="1:22" ht="15" customHeight="1" x14ac:dyDescent="0.25">
      <c r="A448" s="7">
        <f>SUM($B$1:B448)</f>
        <v>19</v>
      </c>
      <c r="B448" s="7">
        <f>IF(COUNTIF($C$1:C448,C448)&gt;1,0,1)</f>
        <v>0</v>
      </c>
      <c r="C448" s="7">
        <f t="shared" si="20"/>
        <v>0</v>
      </c>
      <c r="U448" s="7">
        <f t="shared" si="21"/>
        <v>0</v>
      </c>
      <c r="V448" s="7">
        <f t="shared" si="22"/>
        <v>0</v>
      </c>
    </row>
    <row r="449" spans="1:22" ht="15" customHeight="1" x14ac:dyDescent="0.25">
      <c r="A449" s="7">
        <f>SUM($B$1:B449)</f>
        <v>19</v>
      </c>
      <c r="B449" s="7">
        <f>IF(COUNTIF($C$1:C449,C449)&gt;1,0,1)</f>
        <v>0</v>
      </c>
      <c r="C449" s="7">
        <f t="shared" si="20"/>
        <v>0</v>
      </c>
      <c r="U449" s="7">
        <f t="shared" si="21"/>
        <v>0</v>
      </c>
      <c r="V449" s="7">
        <f t="shared" si="22"/>
        <v>0</v>
      </c>
    </row>
    <row r="450" spans="1:22" ht="15" customHeight="1" x14ac:dyDescent="0.25">
      <c r="A450" s="7">
        <f>SUM($B$1:B450)</f>
        <v>19</v>
      </c>
      <c r="B450" s="7">
        <f>IF(COUNTIF($C$1:C450,C450)&gt;1,0,1)</f>
        <v>0</v>
      </c>
      <c r="C450" s="7">
        <f t="shared" si="20"/>
        <v>0</v>
      </c>
      <c r="U450" s="7">
        <f t="shared" si="21"/>
        <v>0</v>
      </c>
      <c r="V450" s="7">
        <f t="shared" si="22"/>
        <v>0</v>
      </c>
    </row>
    <row r="451" spans="1:22" ht="15" customHeight="1" x14ac:dyDescent="0.25">
      <c r="A451" s="7">
        <f>SUM($B$1:B451)</f>
        <v>19</v>
      </c>
      <c r="B451" s="7">
        <f>IF(COUNTIF($C$1:C451,C451)&gt;1,0,1)</f>
        <v>0</v>
      </c>
      <c r="C451" s="7">
        <f t="shared" ref="C451:C514" si="23">IF(R451=0,0,M451)</f>
        <v>0</v>
      </c>
      <c r="U451" s="7">
        <f t="shared" si="21"/>
        <v>0</v>
      </c>
      <c r="V451" s="7">
        <f t="shared" si="22"/>
        <v>0</v>
      </c>
    </row>
    <row r="452" spans="1:22" ht="15" customHeight="1" x14ac:dyDescent="0.25">
      <c r="A452" s="7">
        <f>SUM($B$1:B452)</f>
        <v>19</v>
      </c>
      <c r="B452" s="7">
        <f>IF(COUNTIF($C$1:C452,C452)&gt;1,0,1)</f>
        <v>0</v>
      </c>
      <c r="C452" s="7">
        <f t="shared" si="23"/>
        <v>0</v>
      </c>
      <c r="U452" s="7">
        <f t="shared" si="21"/>
        <v>0</v>
      </c>
      <c r="V452" s="7">
        <f t="shared" si="22"/>
        <v>0</v>
      </c>
    </row>
    <row r="453" spans="1:22" ht="15" customHeight="1" x14ac:dyDescent="0.25">
      <c r="A453" s="7">
        <f>SUM($B$1:B453)</f>
        <v>19</v>
      </c>
      <c r="B453" s="7">
        <f>IF(COUNTIF($C$1:C453,C453)&gt;1,0,1)</f>
        <v>0</v>
      </c>
      <c r="C453" s="7">
        <f t="shared" si="23"/>
        <v>0</v>
      </c>
      <c r="U453" s="7">
        <f t="shared" si="21"/>
        <v>0</v>
      </c>
      <c r="V453" s="7">
        <f t="shared" si="22"/>
        <v>0</v>
      </c>
    </row>
    <row r="454" spans="1:22" ht="15" customHeight="1" x14ac:dyDescent="0.25">
      <c r="A454" s="7">
        <f>SUM($B$1:B454)</f>
        <v>19</v>
      </c>
      <c r="B454" s="7">
        <f>IF(COUNTIF($C$1:C454,C454)&gt;1,0,1)</f>
        <v>0</v>
      </c>
      <c r="C454" s="7">
        <f t="shared" si="23"/>
        <v>0</v>
      </c>
      <c r="U454" s="7">
        <f t="shared" si="21"/>
        <v>0</v>
      </c>
      <c r="V454" s="7">
        <f t="shared" si="22"/>
        <v>0</v>
      </c>
    </row>
    <row r="455" spans="1:22" ht="15" customHeight="1" x14ac:dyDescent="0.25">
      <c r="A455" s="7">
        <f>SUM($B$1:B455)</f>
        <v>19</v>
      </c>
      <c r="B455" s="7">
        <f>IF(COUNTIF($C$1:C455,C455)&gt;1,0,1)</f>
        <v>0</v>
      </c>
      <c r="C455" s="7">
        <f t="shared" si="23"/>
        <v>0</v>
      </c>
      <c r="U455" s="7">
        <f t="shared" si="21"/>
        <v>0</v>
      </c>
      <c r="V455" s="7">
        <f t="shared" si="22"/>
        <v>0</v>
      </c>
    </row>
    <row r="456" spans="1:22" ht="15" customHeight="1" x14ac:dyDescent="0.25">
      <c r="A456" s="7">
        <f>SUM($B$1:B456)</f>
        <v>19</v>
      </c>
      <c r="B456" s="7">
        <f>IF(COUNTIF($C$1:C456,C456)&gt;1,0,1)</f>
        <v>0</v>
      </c>
      <c r="C456" s="7">
        <f t="shared" si="23"/>
        <v>0</v>
      </c>
      <c r="U456" s="7">
        <f t="shared" si="21"/>
        <v>0</v>
      </c>
      <c r="V456" s="7">
        <f t="shared" si="22"/>
        <v>0</v>
      </c>
    </row>
    <row r="457" spans="1:22" ht="15" customHeight="1" x14ac:dyDescent="0.25">
      <c r="A457" s="7">
        <f>SUM($B$1:B457)</f>
        <v>19</v>
      </c>
      <c r="B457" s="7">
        <f>IF(COUNTIF($C$1:C457,C457)&gt;1,0,1)</f>
        <v>0</v>
      </c>
      <c r="C457" s="7">
        <f t="shared" si="23"/>
        <v>0</v>
      </c>
      <c r="U457" s="7">
        <f t="shared" si="21"/>
        <v>0</v>
      </c>
      <c r="V457" s="7">
        <f t="shared" si="22"/>
        <v>0</v>
      </c>
    </row>
    <row r="458" spans="1:22" ht="15" customHeight="1" x14ac:dyDescent="0.25">
      <c r="A458" s="7">
        <f>SUM($B$1:B458)</f>
        <v>19</v>
      </c>
      <c r="B458" s="7">
        <f>IF(COUNTIF($C$1:C458,C458)&gt;1,0,1)</f>
        <v>0</v>
      </c>
      <c r="C458" s="7">
        <f t="shared" si="23"/>
        <v>0</v>
      </c>
      <c r="U458" s="7">
        <f t="shared" si="21"/>
        <v>0</v>
      </c>
      <c r="V458" s="7">
        <f t="shared" si="22"/>
        <v>0</v>
      </c>
    </row>
    <row r="459" spans="1:22" ht="15" customHeight="1" x14ac:dyDescent="0.25">
      <c r="A459" s="7">
        <f>SUM($B$1:B459)</f>
        <v>19</v>
      </c>
      <c r="B459" s="7">
        <f>IF(COUNTIF($C$1:C459,C459)&gt;1,0,1)</f>
        <v>0</v>
      </c>
      <c r="C459" s="7">
        <f t="shared" si="23"/>
        <v>0</v>
      </c>
      <c r="U459" s="7">
        <f t="shared" si="21"/>
        <v>0</v>
      </c>
      <c r="V459" s="7">
        <f t="shared" si="22"/>
        <v>0</v>
      </c>
    </row>
    <row r="460" spans="1:22" ht="15" customHeight="1" x14ac:dyDescent="0.25">
      <c r="A460" s="7">
        <f>SUM($B$1:B460)</f>
        <v>19</v>
      </c>
      <c r="B460" s="7">
        <f>IF(COUNTIF($C$1:C460,C460)&gt;1,0,1)</f>
        <v>0</v>
      </c>
      <c r="C460" s="7">
        <f t="shared" si="23"/>
        <v>0</v>
      </c>
      <c r="U460" s="7">
        <f t="shared" si="21"/>
        <v>0</v>
      </c>
      <c r="V460" s="7">
        <f t="shared" si="22"/>
        <v>0</v>
      </c>
    </row>
    <row r="461" spans="1:22" ht="15" customHeight="1" x14ac:dyDescent="0.25">
      <c r="A461" s="7">
        <f>SUM($B$1:B461)</f>
        <v>19</v>
      </c>
      <c r="B461" s="7">
        <f>IF(COUNTIF($C$1:C461,C461)&gt;1,0,1)</f>
        <v>0</v>
      </c>
      <c r="C461" s="7">
        <f t="shared" si="23"/>
        <v>0</v>
      </c>
      <c r="U461" s="7">
        <f t="shared" si="21"/>
        <v>0</v>
      </c>
      <c r="V461" s="7">
        <f t="shared" si="22"/>
        <v>0</v>
      </c>
    </row>
    <row r="462" spans="1:22" ht="15" customHeight="1" x14ac:dyDescent="0.25">
      <c r="A462" s="7">
        <f>SUM($B$1:B462)</f>
        <v>19</v>
      </c>
      <c r="B462" s="7">
        <f>IF(COUNTIF($C$1:C462,C462)&gt;1,0,1)</f>
        <v>0</v>
      </c>
      <c r="C462" s="7">
        <f t="shared" si="23"/>
        <v>0</v>
      </c>
      <c r="U462" s="7">
        <f t="shared" si="21"/>
        <v>0</v>
      </c>
      <c r="V462" s="7">
        <f t="shared" si="22"/>
        <v>0</v>
      </c>
    </row>
    <row r="463" spans="1:22" ht="15" customHeight="1" x14ac:dyDescent="0.25">
      <c r="A463" s="7">
        <f>SUM($B$1:B463)</f>
        <v>19</v>
      </c>
      <c r="B463" s="7">
        <f>IF(COUNTIF($C$1:C463,C463)&gt;1,0,1)</f>
        <v>0</v>
      </c>
      <c r="C463" s="7">
        <f t="shared" si="23"/>
        <v>0</v>
      </c>
      <c r="U463" s="7">
        <f t="shared" si="21"/>
        <v>0</v>
      </c>
      <c r="V463" s="7">
        <f t="shared" si="22"/>
        <v>0</v>
      </c>
    </row>
    <row r="464" spans="1:22" ht="15" customHeight="1" x14ac:dyDescent="0.25">
      <c r="A464" s="7">
        <f>SUM($B$1:B464)</f>
        <v>19</v>
      </c>
      <c r="B464" s="7">
        <f>IF(COUNTIF($C$1:C464,C464)&gt;1,0,1)</f>
        <v>0</v>
      </c>
      <c r="C464" s="7">
        <f t="shared" si="23"/>
        <v>0</v>
      </c>
      <c r="U464" s="7">
        <f t="shared" si="21"/>
        <v>0</v>
      </c>
      <c r="V464" s="7">
        <f t="shared" si="22"/>
        <v>0</v>
      </c>
    </row>
    <row r="465" spans="1:22" ht="15" customHeight="1" x14ac:dyDescent="0.25">
      <c r="A465" s="7">
        <f>SUM($B$1:B465)</f>
        <v>19</v>
      </c>
      <c r="B465" s="7">
        <f>IF(COUNTIF($C$1:C465,C465)&gt;1,0,1)</f>
        <v>0</v>
      </c>
      <c r="C465" s="7">
        <f t="shared" si="23"/>
        <v>0</v>
      </c>
      <c r="U465" s="7">
        <f t="shared" si="21"/>
        <v>0</v>
      </c>
      <c r="V465" s="7">
        <f t="shared" si="22"/>
        <v>0</v>
      </c>
    </row>
    <row r="466" spans="1:22" ht="15" customHeight="1" x14ac:dyDescent="0.25">
      <c r="A466" s="7">
        <f>SUM($B$1:B466)</f>
        <v>19</v>
      </c>
      <c r="B466" s="7">
        <f>IF(COUNTIF($C$1:C466,C466)&gt;1,0,1)</f>
        <v>0</v>
      </c>
      <c r="C466" s="7">
        <f t="shared" si="23"/>
        <v>0</v>
      </c>
      <c r="U466" s="7">
        <f t="shared" si="21"/>
        <v>0</v>
      </c>
      <c r="V466" s="7">
        <f t="shared" si="22"/>
        <v>0</v>
      </c>
    </row>
    <row r="467" spans="1:22" ht="15" customHeight="1" x14ac:dyDescent="0.25">
      <c r="A467" s="7">
        <f>SUM($B$1:B467)</f>
        <v>19</v>
      </c>
      <c r="B467" s="7">
        <f>IF(COUNTIF($C$1:C467,C467)&gt;1,0,1)</f>
        <v>0</v>
      </c>
      <c r="C467" s="7">
        <f t="shared" si="23"/>
        <v>0</v>
      </c>
      <c r="U467" s="7">
        <f t="shared" si="21"/>
        <v>0</v>
      </c>
      <c r="V467" s="7">
        <f t="shared" si="22"/>
        <v>0</v>
      </c>
    </row>
    <row r="468" spans="1:22" ht="15" customHeight="1" x14ac:dyDescent="0.25">
      <c r="A468" s="7">
        <f>SUM($B$1:B468)</f>
        <v>19</v>
      </c>
      <c r="B468" s="7">
        <f>IF(COUNTIF($C$1:C468,C468)&gt;1,0,1)</f>
        <v>0</v>
      </c>
      <c r="C468" s="7">
        <f t="shared" si="23"/>
        <v>0</v>
      </c>
      <c r="U468" s="7">
        <f t="shared" si="21"/>
        <v>0</v>
      </c>
      <c r="V468" s="7">
        <f t="shared" si="22"/>
        <v>0</v>
      </c>
    </row>
    <row r="469" spans="1:22" ht="15" customHeight="1" x14ac:dyDescent="0.25">
      <c r="A469" s="7">
        <f>SUM($B$1:B469)</f>
        <v>19</v>
      </c>
      <c r="B469" s="7">
        <f>IF(COUNTIF($C$1:C469,C469)&gt;1,0,1)</f>
        <v>0</v>
      </c>
      <c r="C469" s="7">
        <f t="shared" si="23"/>
        <v>0</v>
      </c>
      <c r="U469" s="7">
        <f t="shared" si="21"/>
        <v>0</v>
      </c>
      <c r="V469" s="7">
        <f t="shared" si="22"/>
        <v>0</v>
      </c>
    </row>
    <row r="470" spans="1:22" ht="15" customHeight="1" x14ac:dyDescent="0.25">
      <c r="A470" s="7">
        <f>SUM($B$1:B470)</f>
        <v>19</v>
      </c>
      <c r="B470" s="7">
        <f>IF(COUNTIF($C$1:C470,C470)&gt;1,0,1)</f>
        <v>0</v>
      </c>
      <c r="C470" s="7">
        <f t="shared" si="23"/>
        <v>0</v>
      </c>
      <c r="U470" s="7">
        <f t="shared" si="21"/>
        <v>0</v>
      </c>
      <c r="V470" s="7">
        <f t="shared" si="22"/>
        <v>0</v>
      </c>
    </row>
    <row r="471" spans="1:22" ht="15" customHeight="1" x14ac:dyDescent="0.25">
      <c r="A471" s="7">
        <f>SUM($B$1:B471)</f>
        <v>19</v>
      </c>
      <c r="B471" s="7">
        <f>IF(COUNTIF($C$1:C471,C471)&gt;1,0,1)</f>
        <v>0</v>
      </c>
      <c r="C471" s="7">
        <f t="shared" si="23"/>
        <v>0</v>
      </c>
      <c r="U471" s="7">
        <f t="shared" si="21"/>
        <v>0</v>
      </c>
      <c r="V471" s="7">
        <f t="shared" si="22"/>
        <v>0</v>
      </c>
    </row>
    <row r="472" spans="1:22" ht="15" customHeight="1" x14ac:dyDescent="0.25">
      <c r="A472" s="7">
        <f>SUM($B$1:B472)</f>
        <v>19</v>
      </c>
      <c r="B472" s="7">
        <f>IF(COUNTIF($C$1:C472,C472)&gt;1,0,1)</f>
        <v>0</v>
      </c>
      <c r="C472" s="7">
        <f t="shared" si="23"/>
        <v>0</v>
      </c>
      <c r="U472" s="7">
        <f t="shared" si="21"/>
        <v>0</v>
      </c>
      <c r="V472" s="7">
        <f t="shared" si="22"/>
        <v>0</v>
      </c>
    </row>
    <row r="473" spans="1:22" ht="15" customHeight="1" x14ac:dyDescent="0.25">
      <c r="A473" s="7">
        <f>SUM($B$1:B473)</f>
        <v>19</v>
      </c>
      <c r="B473" s="7">
        <f>IF(COUNTIF($C$1:C473,C473)&gt;1,0,1)</f>
        <v>0</v>
      </c>
      <c r="C473" s="7">
        <f t="shared" si="23"/>
        <v>0</v>
      </c>
      <c r="U473" s="7">
        <f t="shared" si="21"/>
        <v>0</v>
      </c>
      <c r="V473" s="7">
        <f t="shared" si="22"/>
        <v>0</v>
      </c>
    </row>
    <row r="474" spans="1:22" ht="15" customHeight="1" x14ac:dyDescent="0.25">
      <c r="A474" s="7">
        <f>SUM($B$1:B474)</f>
        <v>19</v>
      </c>
      <c r="B474" s="7">
        <f>IF(COUNTIF($C$1:C474,C474)&gt;1,0,1)</f>
        <v>0</v>
      </c>
      <c r="C474" s="7">
        <f t="shared" si="23"/>
        <v>0</v>
      </c>
      <c r="U474" s="7">
        <f t="shared" si="21"/>
        <v>0</v>
      </c>
      <c r="V474" s="7">
        <f t="shared" si="22"/>
        <v>0</v>
      </c>
    </row>
    <row r="475" spans="1:22" ht="15" customHeight="1" x14ac:dyDescent="0.25">
      <c r="A475" s="7">
        <f>SUM($B$1:B475)</f>
        <v>19</v>
      </c>
      <c r="B475" s="7">
        <f>IF(COUNTIF($C$1:C475,C475)&gt;1,0,1)</f>
        <v>0</v>
      </c>
      <c r="C475" s="7">
        <f t="shared" si="23"/>
        <v>0</v>
      </c>
      <c r="U475" s="7">
        <f t="shared" si="21"/>
        <v>0</v>
      </c>
      <c r="V475" s="7">
        <f t="shared" si="22"/>
        <v>0</v>
      </c>
    </row>
    <row r="476" spans="1:22" ht="15" customHeight="1" x14ac:dyDescent="0.25">
      <c r="A476" s="7">
        <f>SUM($B$1:B476)</f>
        <v>19</v>
      </c>
      <c r="B476" s="7">
        <f>IF(COUNTIF($C$1:C476,C476)&gt;1,0,1)</f>
        <v>0</v>
      </c>
      <c r="C476" s="7">
        <f t="shared" si="23"/>
        <v>0</v>
      </c>
      <c r="U476" s="7">
        <f t="shared" si="21"/>
        <v>0</v>
      </c>
      <c r="V476" s="7">
        <f t="shared" si="22"/>
        <v>0</v>
      </c>
    </row>
    <row r="477" spans="1:22" ht="15" customHeight="1" x14ac:dyDescent="0.25">
      <c r="A477" s="7">
        <f>SUM($B$1:B477)</f>
        <v>19</v>
      </c>
      <c r="B477" s="7">
        <f>IF(COUNTIF($C$1:C477,C477)&gt;1,0,1)</f>
        <v>0</v>
      </c>
      <c r="C477" s="7">
        <f t="shared" si="23"/>
        <v>0</v>
      </c>
      <c r="U477" s="7">
        <f t="shared" si="21"/>
        <v>0</v>
      </c>
      <c r="V477" s="7">
        <f t="shared" si="22"/>
        <v>0</v>
      </c>
    </row>
    <row r="478" spans="1:22" ht="15" customHeight="1" x14ac:dyDescent="0.25">
      <c r="A478" s="7">
        <f>SUM($B$1:B478)</f>
        <v>19</v>
      </c>
      <c r="B478" s="7">
        <f>IF(COUNTIF($C$1:C478,C478)&gt;1,0,1)</f>
        <v>0</v>
      </c>
      <c r="C478" s="7">
        <f t="shared" si="23"/>
        <v>0</v>
      </c>
      <c r="U478" s="7">
        <f t="shared" si="21"/>
        <v>0</v>
      </c>
      <c r="V478" s="7">
        <f t="shared" si="22"/>
        <v>0</v>
      </c>
    </row>
    <row r="479" spans="1:22" ht="15" customHeight="1" x14ac:dyDescent="0.25">
      <c r="A479" s="7">
        <f>SUM($B$1:B479)</f>
        <v>19</v>
      </c>
      <c r="B479" s="7">
        <f>IF(COUNTIF($C$1:C479,C479)&gt;1,0,1)</f>
        <v>0</v>
      </c>
      <c r="C479" s="7">
        <f t="shared" si="23"/>
        <v>0</v>
      </c>
      <c r="U479" s="7">
        <f t="shared" si="21"/>
        <v>0</v>
      </c>
      <c r="V479" s="7">
        <f t="shared" si="22"/>
        <v>0</v>
      </c>
    </row>
    <row r="480" spans="1:22" ht="15" customHeight="1" x14ac:dyDescent="0.25">
      <c r="A480" s="7">
        <f>SUM($B$1:B480)</f>
        <v>19</v>
      </c>
      <c r="B480" s="7">
        <f>IF(COUNTIF($C$1:C480,C480)&gt;1,0,1)</f>
        <v>0</v>
      </c>
      <c r="C480" s="7">
        <f t="shared" si="23"/>
        <v>0</v>
      </c>
      <c r="U480" s="7">
        <f t="shared" si="21"/>
        <v>0</v>
      </c>
      <c r="V480" s="7">
        <f t="shared" si="22"/>
        <v>0</v>
      </c>
    </row>
    <row r="481" spans="1:22" ht="15" customHeight="1" x14ac:dyDescent="0.25">
      <c r="A481" s="7">
        <f>SUM($B$1:B481)</f>
        <v>19</v>
      </c>
      <c r="B481" s="7">
        <f>IF(COUNTIF($C$1:C481,C481)&gt;1,0,1)</f>
        <v>0</v>
      </c>
      <c r="C481" s="7">
        <f t="shared" si="23"/>
        <v>0</v>
      </c>
      <c r="U481" s="7">
        <f t="shared" si="21"/>
        <v>0</v>
      </c>
      <c r="V481" s="7">
        <f t="shared" si="22"/>
        <v>0</v>
      </c>
    </row>
    <row r="482" spans="1:22" ht="15" customHeight="1" x14ac:dyDescent="0.25">
      <c r="A482" s="7">
        <f>SUM($B$1:B482)</f>
        <v>19</v>
      </c>
      <c r="B482" s="7">
        <f>IF(COUNTIF($C$1:C482,C482)&gt;1,0,1)</f>
        <v>0</v>
      </c>
      <c r="C482" s="7">
        <f t="shared" si="23"/>
        <v>0</v>
      </c>
      <c r="U482" s="7">
        <f t="shared" ref="U482:U545" si="24">S482*7</f>
        <v>0</v>
      </c>
      <c r="V482" s="7">
        <f t="shared" ref="V482:V545" si="25">R482-U482+S482</f>
        <v>0</v>
      </c>
    </row>
    <row r="483" spans="1:22" ht="15" customHeight="1" x14ac:dyDescent="0.25">
      <c r="A483" s="7">
        <f>SUM($B$1:B483)</f>
        <v>19</v>
      </c>
      <c r="B483" s="7">
        <f>IF(COUNTIF($C$1:C483,C483)&gt;1,0,1)</f>
        <v>0</v>
      </c>
      <c r="C483" s="7">
        <f t="shared" si="23"/>
        <v>0</v>
      </c>
      <c r="U483" s="7">
        <f t="shared" si="24"/>
        <v>0</v>
      </c>
      <c r="V483" s="7">
        <f t="shared" si="25"/>
        <v>0</v>
      </c>
    </row>
    <row r="484" spans="1:22" ht="15" customHeight="1" x14ac:dyDescent="0.25">
      <c r="A484" s="7">
        <f>SUM($B$1:B484)</f>
        <v>19</v>
      </c>
      <c r="B484" s="7">
        <f>IF(COUNTIF($C$1:C484,C484)&gt;1,0,1)</f>
        <v>0</v>
      </c>
      <c r="C484" s="7">
        <f t="shared" si="23"/>
        <v>0</v>
      </c>
      <c r="U484" s="7">
        <f t="shared" si="24"/>
        <v>0</v>
      </c>
      <c r="V484" s="7">
        <f t="shared" si="25"/>
        <v>0</v>
      </c>
    </row>
    <row r="485" spans="1:22" ht="15" customHeight="1" x14ac:dyDescent="0.25">
      <c r="A485" s="7">
        <f>SUM($B$1:B485)</f>
        <v>19</v>
      </c>
      <c r="B485" s="7">
        <f>IF(COUNTIF($C$1:C485,C485)&gt;1,0,1)</f>
        <v>0</v>
      </c>
      <c r="C485" s="7">
        <f t="shared" si="23"/>
        <v>0</v>
      </c>
      <c r="U485" s="7">
        <f t="shared" si="24"/>
        <v>0</v>
      </c>
      <c r="V485" s="7">
        <f t="shared" si="25"/>
        <v>0</v>
      </c>
    </row>
    <row r="486" spans="1:22" ht="15" customHeight="1" x14ac:dyDescent="0.25">
      <c r="A486" s="7">
        <f>SUM($B$1:B486)</f>
        <v>19</v>
      </c>
      <c r="B486" s="7">
        <f>IF(COUNTIF($C$1:C486,C486)&gt;1,0,1)</f>
        <v>0</v>
      </c>
      <c r="C486" s="7">
        <f t="shared" si="23"/>
        <v>0</v>
      </c>
      <c r="U486" s="7">
        <f t="shared" si="24"/>
        <v>0</v>
      </c>
      <c r="V486" s="7">
        <f t="shared" si="25"/>
        <v>0</v>
      </c>
    </row>
    <row r="487" spans="1:22" ht="15" customHeight="1" x14ac:dyDescent="0.25">
      <c r="A487" s="7">
        <f>SUM($B$1:B487)</f>
        <v>19</v>
      </c>
      <c r="B487" s="7">
        <f>IF(COUNTIF($C$1:C487,C487)&gt;1,0,1)</f>
        <v>0</v>
      </c>
      <c r="C487" s="7">
        <f t="shared" si="23"/>
        <v>0</v>
      </c>
      <c r="U487" s="7">
        <f t="shared" si="24"/>
        <v>0</v>
      </c>
      <c r="V487" s="7">
        <f t="shared" si="25"/>
        <v>0</v>
      </c>
    </row>
    <row r="488" spans="1:22" ht="15" customHeight="1" x14ac:dyDescent="0.25">
      <c r="A488" s="7">
        <f>SUM($B$1:B488)</f>
        <v>19</v>
      </c>
      <c r="B488" s="7">
        <f>IF(COUNTIF($C$1:C488,C488)&gt;1,0,1)</f>
        <v>0</v>
      </c>
      <c r="C488" s="7">
        <f t="shared" si="23"/>
        <v>0</v>
      </c>
      <c r="U488" s="7">
        <f t="shared" si="24"/>
        <v>0</v>
      </c>
      <c r="V488" s="7">
        <f t="shared" si="25"/>
        <v>0</v>
      </c>
    </row>
    <row r="489" spans="1:22" ht="15" customHeight="1" x14ac:dyDescent="0.25">
      <c r="A489" s="7">
        <f>SUM($B$1:B489)</f>
        <v>19</v>
      </c>
      <c r="B489" s="7">
        <f>IF(COUNTIF($C$1:C489,C489)&gt;1,0,1)</f>
        <v>0</v>
      </c>
      <c r="C489" s="7">
        <f t="shared" si="23"/>
        <v>0</v>
      </c>
      <c r="U489" s="7">
        <f t="shared" si="24"/>
        <v>0</v>
      </c>
      <c r="V489" s="7">
        <f t="shared" si="25"/>
        <v>0</v>
      </c>
    </row>
    <row r="490" spans="1:22" ht="15" customHeight="1" x14ac:dyDescent="0.25">
      <c r="A490" s="7">
        <f>SUM($B$1:B490)</f>
        <v>19</v>
      </c>
      <c r="B490" s="7">
        <f>IF(COUNTIF($C$1:C490,C490)&gt;1,0,1)</f>
        <v>0</v>
      </c>
      <c r="C490" s="7">
        <f t="shared" si="23"/>
        <v>0</v>
      </c>
      <c r="U490" s="7">
        <f t="shared" si="24"/>
        <v>0</v>
      </c>
      <c r="V490" s="7">
        <f t="shared" si="25"/>
        <v>0</v>
      </c>
    </row>
    <row r="491" spans="1:22" ht="15" customHeight="1" x14ac:dyDescent="0.25">
      <c r="A491" s="7">
        <f>SUM($B$1:B491)</f>
        <v>19</v>
      </c>
      <c r="B491" s="7">
        <f>IF(COUNTIF($C$1:C491,C491)&gt;1,0,1)</f>
        <v>0</v>
      </c>
      <c r="C491" s="7">
        <f t="shared" si="23"/>
        <v>0</v>
      </c>
      <c r="U491" s="7">
        <f t="shared" si="24"/>
        <v>0</v>
      </c>
      <c r="V491" s="7">
        <f t="shared" si="25"/>
        <v>0</v>
      </c>
    </row>
    <row r="492" spans="1:22" ht="15" customHeight="1" x14ac:dyDescent="0.25">
      <c r="A492" s="7">
        <f>SUM($B$1:B492)</f>
        <v>19</v>
      </c>
      <c r="B492" s="7">
        <f>IF(COUNTIF($C$1:C492,C492)&gt;1,0,1)</f>
        <v>0</v>
      </c>
      <c r="C492" s="7">
        <f t="shared" si="23"/>
        <v>0</v>
      </c>
      <c r="U492" s="7">
        <f t="shared" si="24"/>
        <v>0</v>
      </c>
      <c r="V492" s="7">
        <f t="shared" si="25"/>
        <v>0</v>
      </c>
    </row>
    <row r="493" spans="1:22" ht="15" customHeight="1" x14ac:dyDescent="0.25">
      <c r="A493" s="7">
        <f>SUM($B$1:B493)</f>
        <v>19</v>
      </c>
      <c r="B493" s="7">
        <f>IF(COUNTIF($C$1:C493,C493)&gt;1,0,1)</f>
        <v>0</v>
      </c>
      <c r="C493" s="7">
        <f t="shared" si="23"/>
        <v>0</v>
      </c>
      <c r="U493" s="7">
        <f t="shared" si="24"/>
        <v>0</v>
      </c>
      <c r="V493" s="7">
        <f t="shared" si="25"/>
        <v>0</v>
      </c>
    </row>
    <row r="494" spans="1:22" ht="15" customHeight="1" x14ac:dyDescent="0.25">
      <c r="A494" s="7">
        <f>SUM($B$1:B494)</f>
        <v>19</v>
      </c>
      <c r="B494" s="7">
        <f>IF(COUNTIF($C$1:C494,C494)&gt;1,0,1)</f>
        <v>0</v>
      </c>
      <c r="C494" s="7">
        <f t="shared" si="23"/>
        <v>0</v>
      </c>
      <c r="U494" s="7">
        <f t="shared" si="24"/>
        <v>0</v>
      </c>
      <c r="V494" s="7">
        <f t="shared" si="25"/>
        <v>0</v>
      </c>
    </row>
    <row r="495" spans="1:22" ht="15" customHeight="1" x14ac:dyDescent="0.25">
      <c r="A495" s="7">
        <f>SUM($B$1:B495)</f>
        <v>19</v>
      </c>
      <c r="B495" s="7">
        <f>IF(COUNTIF($C$1:C495,C495)&gt;1,0,1)</f>
        <v>0</v>
      </c>
      <c r="C495" s="7">
        <f t="shared" si="23"/>
        <v>0</v>
      </c>
      <c r="U495" s="7">
        <f t="shared" si="24"/>
        <v>0</v>
      </c>
      <c r="V495" s="7">
        <f t="shared" si="25"/>
        <v>0</v>
      </c>
    </row>
    <row r="496" spans="1:22" ht="15" customHeight="1" x14ac:dyDescent="0.25">
      <c r="A496" s="7">
        <f>SUM($B$1:B496)</f>
        <v>19</v>
      </c>
      <c r="B496" s="7">
        <f>IF(COUNTIF($C$1:C496,C496)&gt;1,0,1)</f>
        <v>0</v>
      </c>
      <c r="C496" s="7">
        <f t="shared" si="23"/>
        <v>0</v>
      </c>
      <c r="U496" s="7">
        <f t="shared" si="24"/>
        <v>0</v>
      </c>
      <c r="V496" s="7">
        <f t="shared" si="25"/>
        <v>0</v>
      </c>
    </row>
    <row r="497" spans="1:22" ht="15" customHeight="1" x14ac:dyDescent="0.25">
      <c r="A497" s="7">
        <f>SUM($B$1:B497)</f>
        <v>19</v>
      </c>
      <c r="B497" s="7">
        <f>IF(COUNTIF($C$1:C497,C497)&gt;1,0,1)</f>
        <v>0</v>
      </c>
      <c r="C497" s="7">
        <f t="shared" si="23"/>
        <v>0</v>
      </c>
      <c r="U497" s="7">
        <f t="shared" si="24"/>
        <v>0</v>
      </c>
      <c r="V497" s="7">
        <f t="shared" si="25"/>
        <v>0</v>
      </c>
    </row>
    <row r="498" spans="1:22" ht="15" customHeight="1" x14ac:dyDescent="0.25">
      <c r="A498" s="7">
        <f>SUM($B$1:B498)</f>
        <v>19</v>
      </c>
      <c r="B498" s="7">
        <f>IF(COUNTIF($C$1:C498,C498)&gt;1,0,1)</f>
        <v>0</v>
      </c>
      <c r="C498" s="7">
        <f t="shared" si="23"/>
        <v>0</v>
      </c>
      <c r="U498" s="7">
        <f t="shared" si="24"/>
        <v>0</v>
      </c>
      <c r="V498" s="7">
        <f t="shared" si="25"/>
        <v>0</v>
      </c>
    </row>
    <row r="499" spans="1:22" ht="15" customHeight="1" x14ac:dyDescent="0.25">
      <c r="A499" s="7">
        <f>SUM($B$1:B499)</f>
        <v>19</v>
      </c>
      <c r="B499" s="7">
        <f>IF(COUNTIF($C$1:C499,C499)&gt;1,0,1)</f>
        <v>0</v>
      </c>
      <c r="C499" s="7">
        <f t="shared" si="23"/>
        <v>0</v>
      </c>
      <c r="U499" s="7">
        <f t="shared" si="24"/>
        <v>0</v>
      </c>
      <c r="V499" s="7">
        <f t="shared" si="25"/>
        <v>0</v>
      </c>
    </row>
    <row r="500" spans="1:22" ht="15" customHeight="1" x14ac:dyDescent="0.25">
      <c r="A500" s="7">
        <f>SUM($B$1:B500)</f>
        <v>19</v>
      </c>
      <c r="B500" s="7">
        <f>IF(COUNTIF($C$1:C500,C500)&gt;1,0,1)</f>
        <v>0</v>
      </c>
      <c r="C500" s="7">
        <f t="shared" si="23"/>
        <v>0</v>
      </c>
      <c r="U500" s="7">
        <f t="shared" si="24"/>
        <v>0</v>
      </c>
      <c r="V500" s="7">
        <f t="shared" si="25"/>
        <v>0</v>
      </c>
    </row>
    <row r="501" spans="1:22" ht="15" customHeight="1" x14ac:dyDescent="0.25">
      <c r="A501" s="7">
        <f>SUM($B$1:B501)</f>
        <v>19</v>
      </c>
      <c r="B501" s="7">
        <f>IF(COUNTIF($C$1:C501,C501)&gt;1,0,1)</f>
        <v>0</v>
      </c>
      <c r="C501" s="7">
        <f t="shared" si="23"/>
        <v>0</v>
      </c>
      <c r="U501" s="7">
        <f t="shared" si="24"/>
        <v>0</v>
      </c>
      <c r="V501" s="7">
        <f t="shared" si="25"/>
        <v>0</v>
      </c>
    </row>
    <row r="502" spans="1:22" ht="15" customHeight="1" x14ac:dyDescent="0.25">
      <c r="A502" s="7">
        <f>SUM($B$1:B502)</f>
        <v>19</v>
      </c>
      <c r="B502" s="7">
        <f>IF(COUNTIF($C$1:C502,C502)&gt;1,0,1)</f>
        <v>0</v>
      </c>
      <c r="C502" s="7">
        <f t="shared" si="23"/>
        <v>0</v>
      </c>
      <c r="U502" s="7">
        <f t="shared" si="24"/>
        <v>0</v>
      </c>
      <c r="V502" s="7">
        <f t="shared" si="25"/>
        <v>0</v>
      </c>
    </row>
    <row r="503" spans="1:22" ht="15" customHeight="1" x14ac:dyDescent="0.25">
      <c r="A503" s="7">
        <f>SUM($B$1:B503)</f>
        <v>19</v>
      </c>
      <c r="B503" s="7">
        <f>IF(COUNTIF($C$1:C503,C503)&gt;1,0,1)</f>
        <v>0</v>
      </c>
      <c r="C503" s="7">
        <f t="shared" si="23"/>
        <v>0</v>
      </c>
      <c r="U503" s="7">
        <f t="shared" si="24"/>
        <v>0</v>
      </c>
      <c r="V503" s="7">
        <f t="shared" si="25"/>
        <v>0</v>
      </c>
    </row>
    <row r="504" spans="1:22" ht="15" customHeight="1" x14ac:dyDescent="0.25">
      <c r="A504" s="7">
        <f>SUM($B$1:B504)</f>
        <v>19</v>
      </c>
      <c r="B504" s="7">
        <f>IF(COUNTIF($C$1:C504,C504)&gt;1,0,1)</f>
        <v>0</v>
      </c>
      <c r="C504" s="7">
        <f t="shared" si="23"/>
        <v>0</v>
      </c>
      <c r="U504" s="7">
        <f t="shared" si="24"/>
        <v>0</v>
      </c>
      <c r="V504" s="7">
        <f t="shared" si="25"/>
        <v>0</v>
      </c>
    </row>
    <row r="505" spans="1:22" ht="15" customHeight="1" x14ac:dyDescent="0.25">
      <c r="A505" s="7">
        <f>SUM($B$1:B505)</f>
        <v>19</v>
      </c>
      <c r="B505" s="7">
        <f>IF(COUNTIF($C$1:C505,C505)&gt;1,0,1)</f>
        <v>0</v>
      </c>
      <c r="C505" s="7">
        <f t="shared" si="23"/>
        <v>0</v>
      </c>
      <c r="U505" s="7">
        <f t="shared" si="24"/>
        <v>0</v>
      </c>
      <c r="V505" s="7">
        <f t="shared" si="25"/>
        <v>0</v>
      </c>
    </row>
    <row r="506" spans="1:22" ht="15" customHeight="1" x14ac:dyDescent="0.25">
      <c r="A506" s="7">
        <f>SUM($B$1:B506)</f>
        <v>19</v>
      </c>
      <c r="B506" s="7">
        <f>IF(COUNTIF($C$1:C506,C506)&gt;1,0,1)</f>
        <v>0</v>
      </c>
      <c r="C506" s="7">
        <f t="shared" si="23"/>
        <v>0</v>
      </c>
      <c r="U506" s="7">
        <f t="shared" si="24"/>
        <v>0</v>
      </c>
      <c r="V506" s="7">
        <f t="shared" si="25"/>
        <v>0</v>
      </c>
    </row>
    <row r="507" spans="1:22" ht="15" customHeight="1" x14ac:dyDescent="0.25">
      <c r="A507" s="7">
        <f>SUM($B$1:B507)</f>
        <v>19</v>
      </c>
      <c r="B507" s="7">
        <f>IF(COUNTIF($C$1:C507,C507)&gt;1,0,1)</f>
        <v>0</v>
      </c>
      <c r="C507" s="7">
        <f t="shared" si="23"/>
        <v>0</v>
      </c>
      <c r="U507" s="7">
        <f t="shared" si="24"/>
        <v>0</v>
      </c>
      <c r="V507" s="7">
        <f t="shared" si="25"/>
        <v>0</v>
      </c>
    </row>
    <row r="508" spans="1:22" ht="15" customHeight="1" x14ac:dyDescent="0.25">
      <c r="A508" s="7">
        <f>SUM($B$1:B508)</f>
        <v>19</v>
      </c>
      <c r="B508" s="7">
        <f>IF(COUNTIF($C$1:C508,C508)&gt;1,0,1)</f>
        <v>0</v>
      </c>
      <c r="C508" s="7">
        <f t="shared" si="23"/>
        <v>0</v>
      </c>
      <c r="U508" s="7">
        <f t="shared" si="24"/>
        <v>0</v>
      </c>
      <c r="V508" s="7">
        <f t="shared" si="25"/>
        <v>0</v>
      </c>
    </row>
    <row r="509" spans="1:22" ht="15" customHeight="1" x14ac:dyDescent="0.25">
      <c r="A509" s="7">
        <f>SUM($B$1:B509)</f>
        <v>19</v>
      </c>
      <c r="B509" s="7">
        <f>IF(COUNTIF($C$1:C509,C509)&gt;1,0,1)</f>
        <v>0</v>
      </c>
      <c r="C509" s="7">
        <f t="shared" si="23"/>
        <v>0</v>
      </c>
      <c r="U509" s="7">
        <f t="shared" si="24"/>
        <v>0</v>
      </c>
      <c r="V509" s="7">
        <f t="shared" si="25"/>
        <v>0</v>
      </c>
    </row>
    <row r="510" spans="1:22" ht="15" customHeight="1" x14ac:dyDescent="0.25">
      <c r="A510" s="7">
        <f>SUM($B$1:B510)</f>
        <v>19</v>
      </c>
      <c r="B510" s="7">
        <f>IF(COUNTIF($C$1:C510,C510)&gt;1,0,1)</f>
        <v>0</v>
      </c>
      <c r="C510" s="7">
        <f t="shared" si="23"/>
        <v>0</v>
      </c>
      <c r="U510" s="7">
        <f t="shared" si="24"/>
        <v>0</v>
      </c>
      <c r="V510" s="7">
        <f t="shared" si="25"/>
        <v>0</v>
      </c>
    </row>
    <row r="511" spans="1:22" ht="15" customHeight="1" x14ac:dyDescent="0.25">
      <c r="A511" s="7">
        <f>SUM($B$1:B511)</f>
        <v>19</v>
      </c>
      <c r="B511" s="7">
        <f>IF(COUNTIF($C$1:C511,C511)&gt;1,0,1)</f>
        <v>0</v>
      </c>
      <c r="C511" s="7">
        <f t="shared" si="23"/>
        <v>0</v>
      </c>
      <c r="U511" s="7">
        <f t="shared" si="24"/>
        <v>0</v>
      </c>
      <c r="V511" s="7">
        <f t="shared" si="25"/>
        <v>0</v>
      </c>
    </row>
    <row r="512" spans="1:22" ht="15" customHeight="1" x14ac:dyDescent="0.25">
      <c r="A512" s="7">
        <f>SUM($B$1:B512)</f>
        <v>19</v>
      </c>
      <c r="B512" s="7">
        <f>IF(COUNTIF($C$1:C512,C512)&gt;1,0,1)</f>
        <v>0</v>
      </c>
      <c r="C512" s="7">
        <f t="shared" si="23"/>
        <v>0</v>
      </c>
      <c r="U512" s="7">
        <f t="shared" si="24"/>
        <v>0</v>
      </c>
      <c r="V512" s="7">
        <f t="shared" si="25"/>
        <v>0</v>
      </c>
    </row>
    <row r="513" spans="1:22" ht="15" customHeight="1" x14ac:dyDescent="0.25">
      <c r="A513" s="7">
        <f>SUM($B$1:B513)</f>
        <v>19</v>
      </c>
      <c r="B513" s="7">
        <f>IF(COUNTIF($C$1:C513,C513)&gt;1,0,1)</f>
        <v>0</v>
      </c>
      <c r="C513" s="7">
        <f t="shared" si="23"/>
        <v>0</v>
      </c>
      <c r="U513" s="7">
        <f t="shared" si="24"/>
        <v>0</v>
      </c>
      <c r="V513" s="7">
        <f t="shared" si="25"/>
        <v>0</v>
      </c>
    </row>
    <row r="514" spans="1:22" ht="15" customHeight="1" x14ac:dyDescent="0.25">
      <c r="A514" s="7">
        <f>SUM($B$1:B514)</f>
        <v>19</v>
      </c>
      <c r="B514" s="7">
        <f>IF(COUNTIF($C$1:C514,C514)&gt;1,0,1)</f>
        <v>0</v>
      </c>
      <c r="C514" s="7">
        <f t="shared" si="23"/>
        <v>0</v>
      </c>
      <c r="U514" s="7">
        <f t="shared" si="24"/>
        <v>0</v>
      </c>
      <c r="V514" s="7">
        <f t="shared" si="25"/>
        <v>0</v>
      </c>
    </row>
    <row r="515" spans="1:22" ht="15" customHeight="1" x14ac:dyDescent="0.25">
      <c r="A515" s="7">
        <f>SUM($B$1:B515)</f>
        <v>19</v>
      </c>
      <c r="B515" s="7">
        <f>IF(COUNTIF($C$1:C515,C515)&gt;1,0,1)</f>
        <v>0</v>
      </c>
      <c r="C515" s="7">
        <f t="shared" ref="C515:C557" si="26">IF(R515=0,0,M515)</f>
        <v>0</v>
      </c>
      <c r="U515" s="7">
        <f t="shared" si="24"/>
        <v>0</v>
      </c>
      <c r="V515" s="7">
        <f t="shared" si="25"/>
        <v>0</v>
      </c>
    </row>
    <row r="516" spans="1:22" ht="15" customHeight="1" x14ac:dyDescent="0.25">
      <c r="A516" s="7">
        <f>SUM($B$1:B516)</f>
        <v>19</v>
      </c>
      <c r="B516" s="7">
        <f>IF(COUNTIF($C$1:C516,C516)&gt;1,0,1)</f>
        <v>0</v>
      </c>
      <c r="C516" s="7">
        <f t="shared" si="26"/>
        <v>0</v>
      </c>
      <c r="U516" s="7">
        <f t="shared" si="24"/>
        <v>0</v>
      </c>
      <c r="V516" s="7">
        <f t="shared" si="25"/>
        <v>0</v>
      </c>
    </row>
    <row r="517" spans="1:22" ht="15" customHeight="1" x14ac:dyDescent="0.25">
      <c r="A517" s="7">
        <f>SUM($B$1:B517)</f>
        <v>19</v>
      </c>
      <c r="B517" s="7">
        <f>IF(COUNTIF($C$1:C517,C517)&gt;1,0,1)</f>
        <v>0</v>
      </c>
      <c r="C517" s="7">
        <f t="shared" si="26"/>
        <v>0</v>
      </c>
      <c r="U517" s="7">
        <f t="shared" si="24"/>
        <v>0</v>
      </c>
      <c r="V517" s="7">
        <f t="shared" si="25"/>
        <v>0</v>
      </c>
    </row>
    <row r="518" spans="1:22" ht="15" customHeight="1" x14ac:dyDescent="0.25">
      <c r="A518" s="7">
        <f>SUM($B$1:B518)</f>
        <v>19</v>
      </c>
      <c r="B518" s="7">
        <f>IF(COUNTIF($C$1:C518,C518)&gt;1,0,1)</f>
        <v>0</v>
      </c>
      <c r="C518" s="7">
        <f t="shared" si="26"/>
        <v>0</v>
      </c>
      <c r="U518" s="7">
        <f t="shared" si="24"/>
        <v>0</v>
      </c>
      <c r="V518" s="7">
        <f t="shared" si="25"/>
        <v>0</v>
      </c>
    </row>
    <row r="519" spans="1:22" ht="15" customHeight="1" x14ac:dyDescent="0.25">
      <c r="A519" s="7">
        <f>SUM($B$1:B519)</f>
        <v>19</v>
      </c>
      <c r="B519" s="7">
        <f>IF(COUNTIF($C$1:C519,C519)&gt;1,0,1)</f>
        <v>0</v>
      </c>
      <c r="C519" s="7">
        <f t="shared" si="26"/>
        <v>0</v>
      </c>
      <c r="U519" s="7">
        <f t="shared" si="24"/>
        <v>0</v>
      </c>
      <c r="V519" s="7">
        <f t="shared" si="25"/>
        <v>0</v>
      </c>
    </row>
    <row r="520" spans="1:22" ht="15" customHeight="1" x14ac:dyDescent="0.25">
      <c r="A520" s="7">
        <f>SUM($B$1:B520)</f>
        <v>19</v>
      </c>
      <c r="B520" s="7">
        <f>IF(COUNTIF($C$1:C520,C520)&gt;1,0,1)</f>
        <v>0</v>
      </c>
      <c r="C520" s="7">
        <f t="shared" si="26"/>
        <v>0</v>
      </c>
      <c r="U520" s="7">
        <f t="shared" si="24"/>
        <v>0</v>
      </c>
      <c r="V520" s="7">
        <f t="shared" si="25"/>
        <v>0</v>
      </c>
    </row>
    <row r="521" spans="1:22" ht="15" customHeight="1" x14ac:dyDescent="0.25">
      <c r="A521" s="7">
        <f>SUM($B$1:B521)</f>
        <v>19</v>
      </c>
      <c r="B521" s="7">
        <f>IF(COUNTIF($C$1:C521,C521)&gt;1,0,1)</f>
        <v>0</v>
      </c>
      <c r="C521" s="7">
        <f t="shared" si="26"/>
        <v>0</v>
      </c>
      <c r="U521" s="7">
        <f t="shared" si="24"/>
        <v>0</v>
      </c>
      <c r="V521" s="7">
        <f t="shared" si="25"/>
        <v>0</v>
      </c>
    </row>
    <row r="522" spans="1:22" ht="15" customHeight="1" x14ac:dyDescent="0.25">
      <c r="A522" s="7">
        <f>SUM($B$1:B522)</f>
        <v>19</v>
      </c>
      <c r="B522" s="7">
        <f>IF(COUNTIF($C$1:C522,C522)&gt;1,0,1)</f>
        <v>0</v>
      </c>
      <c r="C522" s="7">
        <f t="shared" si="26"/>
        <v>0</v>
      </c>
      <c r="U522" s="7">
        <f t="shared" si="24"/>
        <v>0</v>
      </c>
      <c r="V522" s="7">
        <f t="shared" si="25"/>
        <v>0</v>
      </c>
    </row>
    <row r="523" spans="1:22" ht="15" customHeight="1" x14ac:dyDescent="0.25">
      <c r="A523" s="7">
        <f>SUM($B$1:B523)</f>
        <v>19</v>
      </c>
      <c r="B523" s="7">
        <f>IF(COUNTIF($C$1:C523,C523)&gt;1,0,1)</f>
        <v>0</v>
      </c>
      <c r="C523" s="7">
        <f t="shared" si="26"/>
        <v>0</v>
      </c>
      <c r="U523" s="7">
        <f t="shared" si="24"/>
        <v>0</v>
      </c>
      <c r="V523" s="7">
        <f t="shared" si="25"/>
        <v>0</v>
      </c>
    </row>
    <row r="524" spans="1:22" ht="15" customHeight="1" x14ac:dyDescent="0.25">
      <c r="A524" s="7">
        <f>SUM($B$1:B524)</f>
        <v>19</v>
      </c>
      <c r="B524" s="7">
        <f>IF(COUNTIF($C$1:C524,C524)&gt;1,0,1)</f>
        <v>0</v>
      </c>
      <c r="C524" s="7">
        <f t="shared" si="26"/>
        <v>0</v>
      </c>
      <c r="U524" s="7">
        <f t="shared" si="24"/>
        <v>0</v>
      </c>
      <c r="V524" s="7">
        <f t="shared" si="25"/>
        <v>0</v>
      </c>
    </row>
    <row r="525" spans="1:22" ht="15" customHeight="1" x14ac:dyDescent="0.25">
      <c r="A525" s="7">
        <f>SUM($B$1:B525)</f>
        <v>19</v>
      </c>
      <c r="B525" s="7">
        <f>IF(COUNTIF($C$1:C525,C525)&gt;1,0,1)</f>
        <v>0</v>
      </c>
      <c r="C525" s="7">
        <f t="shared" si="26"/>
        <v>0</v>
      </c>
      <c r="U525" s="7">
        <f t="shared" si="24"/>
        <v>0</v>
      </c>
      <c r="V525" s="7">
        <f t="shared" si="25"/>
        <v>0</v>
      </c>
    </row>
    <row r="526" spans="1:22" ht="15" customHeight="1" x14ac:dyDescent="0.25">
      <c r="A526" s="7">
        <f>SUM($B$1:B526)</f>
        <v>19</v>
      </c>
      <c r="B526" s="7">
        <f>IF(COUNTIF($C$1:C526,C526)&gt;1,0,1)</f>
        <v>0</v>
      </c>
      <c r="C526" s="7">
        <f t="shared" si="26"/>
        <v>0</v>
      </c>
      <c r="U526" s="7">
        <f t="shared" si="24"/>
        <v>0</v>
      </c>
      <c r="V526" s="7">
        <f t="shared" si="25"/>
        <v>0</v>
      </c>
    </row>
    <row r="527" spans="1:22" ht="15" customHeight="1" x14ac:dyDescent="0.25">
      <c r="A527" s="7">
        <f>SUM($B$1:B527)</f>
        <v>19</v>
      </c>
      <c r="B527" s="7">
        <f>IF(COUNTIF($C$1:C527,C527)&gt;1,0,1)</f>
        <v>0</v>
      </c>
      <c r="C527" s="7">
        <f t="shared" si="26"/>
        <v>0</v>
      </c>
      <c r="U527" s="7">
        <f t="shared" si="24"/>
        <v>0</v>
      </c>
      <c r="V527" s="7">
        <f t="shared" si="25"/>
        <v>0</v>
      </c>
    </row>
    <row r="528" spans="1:22" ht="15" customHeight="1" x14ac:dyDescent="0.25">
      <c r="A528" s="7">
        <f>SUM($B$1:B528)</f>
        <v>19</v>
      </c>
      <c r="B528" s="7">
        <f>IF(COUNTIF($C$1:C528,C528)&gt;1,0,1)</f>
        <v>0</v>
      </c>
      <c r="C528" s="7">
        <f t="shared" si="26"/>
        <v>0</v>
      </c>
      <c r="U528" s="7">
        <f t="shared" si="24"/>
        <v>0</v>
      </c>
      <c r="V528" s="7">
        <f t="shared" si="25"/>
        <v>0</v>
      </c>
    </row>
    <row r="529" spans="1:22" ht="15" customHeight="1" x14ac:dyDescent="0.25">
      <c r="A529" s="7">
        <f>SUM($B$1:B529)</f>
        <v>19</v>
      </c>
      <c r="B529" s="7">
        <f>IF(COUNTIF($C$1:C529,C529)&gt;1,0,1)</f>
        <v>0</v>
      </c>
      <c r="C529" s="7">
        <f t="shared" si="26"/>
        <v>0</v>
      </c>
      <c r="U529" s="7">
        <f t="shared" si="24"/>
        <v>0</v>
      </c>
      <c r="V529" s="7">
        <f t="shared" si="25"/>
        <v>0</v>
      </c>
    </row>
    <row r="530" spans="1:22" ht="15" customHeight="1" x14ac:dyDescent="0.25">
      <c r="A530" s="7">
        <f>SUM($B$1:B530)</f>
        <v>19</v>
      </c>
      <c r="B530" s="7">
        <f>IF(COUNTIF($C$1:C530,C530)&gt;1,0,1)</f>
        <v>0</v>
      </c>
      <c r="C530" s="7">
        <f t="shared" si="26"/>
        <v>0</v>
      </c>
      <c r="U530" s="7">
        <f t="shared" si="24"/>
        <v>0</v>
      </c>
      <c r="V530" s="7">
        <f t="shared" si="25"/>
        <v>0</v>
      </c>
    </row>
    <row r="531" spans="1:22" ht="15" customHeight="1" x14ac:dyDescent="0.25">
      <c r="A531" s="7">
        <f>SUM($B$1:B531)</f>
        <v>19</v>
      </c>
      <c r="B531" s="7">
        <f>IF(COUNTIF($C$1:C531,C531)&gt;1,0,1)</f>
        <v>0</v>
      </c>
      <c r="C531" s="7">
        <f t="shared" si="26"/>
        <v>0</v>
      </c>
      <c r="U531" s="7">
        <f t="shared" si="24"/>
        <v>0</v>
      </c>
      <c r="V531" s="7">
        <f t="shared" si="25"/>
        <v>0</v>
      </c>
    </row>
    <row r="532" spans="1:22" ht="15" customHeight="1" x14ac:dyDescent="0.25">
      <c r="A532" s="7">
        <f>SUM($B$1:B532)</f>
        <v>19</v>
      </c>
      <c r="B532" s="7">
        <f>IF(COUNTIF($C$1:C532,C532)&gt;1,0,1)</f>
        <v>0</v>
      </c>
      <c r="C532" s="7">
        <f t="shared" si="26"/>
        <v>0</v>
      </c>
      <c r="U532" s="7">
        <f t="shared" si="24"/>
        <v>0</v>
      </c>
      <c r="V532" s="7">
        <f t="shared" si="25"/>
        <v>0</v>
      </c>
    </row>
    <row r="533" spans="1:22" ht="15" customHeight="1" x14ac:dyDescent="0.25">
      <c r="A533" s="7">
        <f>SUM($B$1:B533)</f>
        <v>19</v>
      </c>
      <c r="B533" s="7">
        <f>IF(COUNTIF($C$1:C533,C533)&gt;1,0,1)</f>
        <v>0</v>
      </c>
      <c r="C533" s="7">
        <f t="shared" si="26"/>
        <v>0</v>
      </c>
      <c r="U533" s="7">
        <f t="shared" si="24"/>
        <v>0</v>
      </c>
      <c r="V533" s="7">
        <f t="shared" si="25"/>
        <v>0</v>
      </c>
    </row>
    <row r="534" spans="1:22" ht="15" customHeight="1" x14ac:dyDescent="0.25">
      <c r="A534" s="7">
        <f>SUM($B$1:B534)</f>
        <v>19</v>
      </c>
      <c r="B534" s="7">
        <f>IF(COUNTIF($C$1:C534,C534)&gt;1,0,1)</f>
        <v>0</v>
      </c>
      <c r="C534" s="7">
        <f t="shared" si="26"/>
        <v>0</v>
      </c>
      <c r="U534" s="7">
        <f t="shared" si="24"/>
        <v>0</v>
      </c>
      <c r="V534" s="7">
        <f t="shared" si="25"/>
        <v>0</v>
      </c>
    </row>
    <row r="535" spans="1:22" ht="15" customHeight="1" x14ac:dyDescent="0.25">
      <c r="A535" s="7">
        <f>SUM($B$1:B535)</f>
        <v>19</v>
      </c>
      <c r="B535" s="7">
        <f>IF(COUNTIF($C$1:C535,C535)&gt;1,0,1)</f>
        <v>0</v>
      </c>
      <c r="C535" s="7">
        <f t="shared" si="26"/>
        <v>0</v>
      </c>
      <c r="U535" s="7">
        <f t="shared" si="24"/>
        <v>0</v>
      </c>
      <c r="V535" s="7">
        <f t="shared" si="25"/>
        <v>0</v>
      </c>
    </row>
    <row r="536" spans="1:22" ht="15" customHeight="1" x14ac:dyDescent="0.25">
      <c r="A536" s="7">
        <f>SUM($B$1:B536)</f>
        <v>19</v>
      </c>
      <c r="B536" s="7">
        <f>IF(COUNTIF($C$1:C536,C536)&gt;1,0,1)</f>
        <v>0</v>
      </c>
      <c r="C536" s="7">
        <f t="shared" si="26"/>
        <v>0</v>
      </c>
      <c r="U536" s="7">
        <f t="shared" si="24"/>
        <v>0</v>
      </c>
      <c r="V536" s="7">
        <f t="shared" si="25"/>
        <v>0</v>
      </c>
    </row>
    <row r="537" spans="1:22" ht="15" customHeight="1" x14ac:dyDescent="0.25">
      <c r="A537" s="7">
        <f>SUM($B$1:B537)</f>
        <v>19</v>
      </c>
      <c r="B537" s="7">
        <f>IF(COUNTIF($C$1:C537,C537)&gt;1,0,1)</f>
        <v>0</v>
      </c>
      <c r="C537" s="7">
        <f t="shared" si="26"/>
        <v>0</v>
      </c>
      <c r="U537" s="7">
        <f t="shared" si="24"/>
        <v>0</v>
      </c>
      <c r="V537" s="7">
        <f t="shared" si="25"/>
        <v>0</v>
      </c>
    </row>
    <row r="538" spans="1:22" ht="15" customHeight="1" x14ac:dyDescent="0.25">
      <c r="A538" s="7">
        <f>SUM($B$1:B538)</f>
        <v>19</v>
      </c>
      <c r="B538" s="7">
        <f>IF(COUNTIF($C$1:C538,C538)&gt;1,0,1)</f>
        <v>0</v>
      </c>
      <c r="C538" s="7">
        <f t="shared" si="26"/>
        <v>0</v>
      </c>
      <c r="U538" s="7">
        <f t="shared" si="24"/>
        <v>0</v>
      </c>
      <c r="V538" s="7">
        <f t="shared" si="25"/>
        <v>0</v>
      </c>
    </row>
    <row r="539" spans="1:22" ht="15" customHeight="1" x14ac:dyDescent="0.25">
      <c r="A539" s="7">
        <f>SUM($B$1:B539)</f>
        <v>19</v>
      </c>
      <c r="B539" s="7">
        <f>IF(COUNTIF($C$1:C539,C539)&gt;1,0,1)</f>
        <v>0</v>
      </c>
      <c r="C539" s="7">
        <f t="shared" si="26"/>
        <v>0</v>
      </c>
      <c r="U539" s="7">
        <f t="shared" si="24"/>
        <v>0</v>
      </c>
      <c r="V539" s="7">
        <f t="shared" si="25"/>
        <v>0</v>
      </c>
    </row>
    <row r="540" spans="1:22" ht="15" customHeight="1" x14ac:dyDescent="0.25">
      <c r="A540" s="7">
        <f>SUM($B$1:B540)</f>
        <v>19</v>
      </c>
      <c r="B540" s="7">
        <f>IF(COUNTIF($C$1:C540,C540)&gt;1,0,1)</f>
        <v>0</v>
      </c>
      <c r="C540" s="7">
        <f t="shared" si="26"/>
        <v>0</v>
      </c>
      <c r="U540" s="7">
        <f t="shared" si="24"/>
        <v>0</v>
      </c>
      <c r="V540" s="7">
        <f t="shared" si="25"/>
        <v>0</v>
      </c>
    </row>
    <row r="541" spans="1:22" ht="15" customHeight="1" x14ac:dyDescent="0.25">
      <c r="A541" s="7">
        <f>SUM($B$1:B541)</f>
        <v>19</v>
      </c>
      <c r="B541" s="7">
        <f>IF(COUNTIF($C$1:C541,C541)&gt;1,0,1)</f>
        <v>0</v>
      </c>
      <c r="C541" s="7">
        <f t="shared" si="26"/>
        <v>0</v>
      </c>
      <c r="U541" s="7">
        <f t="shared" si="24"/>
        <v>0</v>
      </c>
      <c r="V541" s="7">
        <f t="shared" si="25"/>
        <v>0</v>
      </c>
    </row>
    <row r="542" spans="1:22" ht="15" customHeight="1" x14ac:dyDescent="0.25">
      <c r="A542" s="7">
        <f>SUM($B$1:B542)</f>
        <v>19</v>
      </c>
      <c r="B542" s="7">
        <f>IF(COUNTIF($C$1:C542,C542)&gt;1,0,1)</f>
        <v>0</v>
      </c>
      <c r="C542" s="7">
        <f t="shared" si="26"/>
        <v>0</v>
      </c>
      <c r="U542" s="7">
        <f t="shared" si="24"/>
        <v>0</v>
      </c>
      <c r="V542" s="7">
        <f t="shared" si="25"/>
        <v>0</v>
      </c>
    </row>
    <row r="543" spans="1:22" ht="15" customHeight="1" x14ac:dyDescent="0.25">
      <c r="A543" s="7">
        <f>SUM($B$1:B543)</f>
        <v>19</v>
      </c>
      <c r="B543" s="7">
        <f>IF(COUNTIF($C$1:C543,C543)&gt;1,0,1)</f>
        <v>0</v>
      </c>
      <c r="C543" s="7">
        <f t="shared" si="26"/>
        <v>0</v>
      </c>
      <c r="U543" s="7">
        <f t="shared" si="24"/>
        <v>0</v>
      </c>
      <c r="V543" s="7">
        <f t="shared" si="25"/>
        <v>0</v>
      </c>
    </row>
    <row r="544" spans="1:22" ht="15" customHeight="1" x14ac:dyDescent="0.25">
      <c r="A544" s="7">
        <f>SUM($B$1:B544)</f>
        <v>19</v>
      </c>
      <c r="B544" s="7">
        <f>IF(COUNTIF($C$1:C544,C544)&gt;1,0,1)</f>
        <v>0</v>
      </c>
      <c r="C544" s="7">
        <f t="shared" si="26"/>
        <v>0</v>
      </c>
      <c r="U544" s="7">
        <f t="shared" si="24"/>
        <v>0</v>
      </c>
      <c r="V544" s="7">
        <f t="shared" si="25"/>
        <v>0</v>
      </c>
    </row>
    <row r="545" spans="1:22" ht="15" customHeight="1" x14ac:dyDescent="0.25">
      <c r="A545" s="7">
        <f>SUM($B$1:B545)</f>
        <v>19</v>
      </c>
      <c r="B545" s="7">
        <f>IF(COUNTIF($C$1:C545,C545)&gt;1,0,1)</f>
        <v>0</v>
      </c>
      <c r="C545" s="7">
        <f t="shared" si="26"/>
        <v>0</v>
      </c>
      <c r="U545" s="7">
        <f t="shared" si="24"/>
        <v>0</v>
      </c>
      <c r="V545" s="7">
        <f t="shared" si="25"/>
        <v>0</v>
      </c>
    </row>
    <row r="546" spans="1:22" ht="15" customHeight="1" x14ac:dyDescent="0.25">
      <c r="A546" s="7">
        <f>SUM($B$1:B546)</f>
        <v>19</v>
      </c>
      <c r="B546" s="7">
        <f>IF(COUNTIF($C$1:C546,C546)&gt;1,0,1)</f>
        <v>0</v>
      </c>
      <c r="C546" s="7">
        <f t="shared" si="26"/>
        <v>0</v>
      </c>
      <c r="U546" s="7">
        <f t="shared" ref="U546:U557" si="27">S546*7</f>
        <v>0</v>
      </c>
      <c r="V546" s="7">
        <f t="shared" ref="V546:V557" si="28">R546-U546+S546</f>
        <v>0</v>
      </c>
    </row>
    <row r="547" spans="1:22" ht="15" customHeight="1" x14ac:dyDescent="0.25">
      <c r="A547" s="7">
        <f>SUM($B$1:B547)</f>
        <v>19</v>
      </c>
      <c r="B547" s="7">
        <f>IF(COUNTIF($C$1:C547,C547)&gt;1,0,1)</f>
        <v>0</v>
      </c>
      <c r="C547" s="7">
        <f t="shared" si="26"/>
        <v>0</v>
      </c>
      <c r="U547" s="7">
        <f t="shared" si="27"/>
        <v>0</v>
      </c>
      <c r="V547" s="7">
        <f t="shared" si="28"/>
        <v>0</v>
      </c>
    </row>
    <row r="548" spans="1:22" ht="15" customHeight="1" x14ac:dyDescent="0.25">
      <c r="A548" s="7">
        <f>SUM($B$1:B548)</f>
        <v>19</v>
      </c>
      <c r="B548" s="7">
        <f>IF(COUNTIF($C$1:C548,C548)&gt;1,0,1)</f>
        <v>0</v>
      </c>
      <c r="C548" s="7">
        <f t="shared" si="26"/>
        <v>0</v>
      </c>
      <c r="U548" s="7">
        <f t="shared" si="27"/>
        <v>0</v>
      </c>
      <c r="V548" s="7">
        <f t="shared" si="28"/>
        <v>0</v>
      </c>
    </row>
    <row r="549" spans="1:22" ht="15" customHeight="1" x14ac:dyDescent="0.25">
      <c r="A549" s="7">
        <f>SUM($B$1:B549)</f>
        <v>19</v>
      </c>
      <c r="B549" s="7">
        <f>IF(COUNTIF($C$1:C549,C549)&gt;1,0,1)</f>
        <v>0</v>
      </c>
      <c r="C549" s="7">
        <f t="shared" si="26"/>
        <v>0</v>
      </c>
      <c r="U549" s="7">
        <f t="shared" si="27"/>
        <v>0</v>
      </c>
      <c r="V549" s="7">
        <f t="shared" si="28"/>
        <v>0</v>
      </c>
    </row>
    <row r="550" spans="1:22" ht="15" customHeight="1" x14ac:dyDescent="0.25">
      <c r="A550" s="7">
        <f>SUM($B$1:B550)</f>
        <v>19</v>
      </c>
      <c r="B550" s="7">
        <f>IF(COUNTIF($C$1:C550,C550)&gt;1,0,1)</f>
        <v>0</v>
      </c>
      <c r="C550" s="7">
        <f t="shared" si="26"/>
        <v>0</v>
      </c>
      <c r="U550" s="7">
        <f t="shared" si="27"/>
        <v>0</v>
      </c>
      <c r="V550" s="7">
        <f t="shared" si="28"/>
        <v>0</v>
      </c>
    </row>
    <row r="551" spans="1:22" ht="15" customHeight="1" x14ac:dyDescent="0.25">
      <c r="A551" s="7">
        <f>SUM($B$1:B551)</f>
        <v>19</v>
      </c>
      <c r="B551" s="7">
        <f>IF(COUNTIF($C$1:C551,C551)&gt;1,0,1)</f>
        <v>0</v>
      </c>
      <c r="C551" s="7">
        <f t="shared" si="26"/>
        <v>0</v>
      </c>
      <c r="U551" s="7">
        <f t="shared" si="27"/>
        <v>0</v>
      </c>
      <c r="V551" s="7">
        <f t="shared" si="28"/>
        <v>0</v>
      </c>
    </row>
    <row r="552" spans="1:22" ht="15" customHeight="1" x14ac:dyDescent="0.25">
      <c r="A552" s="7">
        <f>SUM($B$1:B552)</f>
        <v>19</v>
      </c>
      <c r="B552" s="7">
        <f>IF(COUNTIF($C$1:C552,C552)&gt;1,0,1)</f>
        <v>0</v>
      </c>
      <c r="C552" s="7">
        <f t="shared" si="26"/>
        <v>0</v>
      </c>
      <c r="U552" s="7">
        <f t="shared" si="27"/>
        <v>0</v>
      </c>
      <c r="V552" s="7">
        <f t="shared" si="28"/>
        <v>0</v>
      </c>
    </row>
    <row r="553" spans="1:22" ht="15" customHeight="1" x14ac:dyDescent="0.25">
      <c r="A553" s="7">
        <f>SUM($B$1:B553)</f>
        <v>19</v>
      </c>
      <c r="B553" s="7">
        <f>IF(COUNTIF($C$1:C553,C553)&gt;1,0,1)</f>
        <v>0</v>
      </c>
      <c r="C553" s="7">
        <f t="shared" si="26"/>
        <v>0</v>
      </c>
      <c r="U553" s="7">
        <f t="shared" si="27"/>
        <v>0</v>
      </c>
      <c r="V553" s="7">
        <f t="shared" si="28"/>
        <v>0</v>
      </c>
    </row>
    <row r="554" spans="1:22" ht="15" customHeight="1" x14ac:dyDescent="0.25">
      <c r="A554" s="7">
        <f>SUM($B$1:B554)</f>
        <v>19</v>
      </c>
      <c r="B554" s="7">
        <f>IF(COUNTIF($C$1:C554,C554)&gt;1,0,1)</f>
        <v>0</v>
      </c>
      <c r="C554" s="7">
        <f t="shared" si="26"/>
        <v>0</v>
      </c>
      <c r="U554" s="7">
        <f t="shared" si="27"/>
        <v>0</v>
      </c>
      <c r="V554" s="7">
        <f t="shared" si="28"/>
        <v>0</v>
      </c>
    </row>
    <row r="555" spans="1:22" ht="15" customHeight="1" x14ac:dyDescent="0.25">
      <c r="A555" s="7">
        <f>SUM($B$1:B555)</f>
        <v>19</v>
      </c>
      <c r="B555" s="7">
        <f>IF(COUNTIF($C$1:C555,C555)&gt;1,0,1)</f>
        <v>0</v>
      </c>
      <c r="C555" s="7">
        <f t="shared" si="26"/>
        <v>0</v>
      </c>
      <c r="U555" s="7">
        <f t="shared" si="27"/>
        <v>0</v>
      </c>
      <c r="V555" s="7">
        <f t="shared" si="28"/>
        <v>0</v>
      </c>
    </row>
    <row r="556" spans="1:22" ht="15" customHeight="1" x14ac:dyDescent="0.25">
      <c r="A556" s="7">
        <f>SUM($B$1:B556)</f>
        <v>19</v>
      </c>
      <c r="B556" s="7">
        <f>IF(COUNTIF($C$1:C556,C556)&gt;1,0,1)</f>
        <v>0</v>
      </c>
      <c r="C556" s="7">
        <f t="shared" si="26"/>
        <v>0</v>
      </c>
      <c r="U556" s="7">
        <f t="shared" si="27"/>
        <v>0</v>
      </c>
      <c r="V556" s="7">
        <f t="shared" si="28"/>
        <v>0</v>
      </c>
    </row>
    <row r="557" spans="1:22" ht="15" customHeight="1" x14ac:dyDescent="0.25">
      <c r="A557" s="7">
        <f>SUM($B$1:B557)</f>
        <v>19</v>
      </c>
      <c r="B557" s="7">
        <f>IF(COUNTIF($C$1:C557,C557)&gt;1,0,1)</f>
        <v>0</v>
      </c>
      <c r="C557" s="7">
        <f t="shared" si="26"/>
        <v>0</v>
      </c>
      <c r="U557" s="7">
        <f t="shared" si="27"/>
        <v>0</v>
      </c>
      <c r="V557" s="7">
        <f t="shared" si="28"/>
        <v>0</v>
      </c>
    </row>
  </sheetData>
  <hyperlinks>
    <hyperlink ref="M2" r:id="rId1" tooltip="View ULD UPSP179690 detail" display="javascript:void(0)"/>
    <hyperlink ref="M4" r:id="rId2" tooltip="View ULD AAD16756UPS detail" display="javascript:void(0)"/>
    <hyperlink ref="M6" r:id="rId3" tooltip="View ULD AAY77540UPS detail" display="javascript:void(0)"/>
    <hyperlink ref="M8" r:id="rId4" tooltip="View ULD AAY88070UPS detail" display="javascript:void(0)"/>
    <hyperlink ref="M10" r:id="rId5" tooltip="View ULD AAZ23030UPS detail" display="javascript:void(0)"/>
    <hyperlink ref="M12" r:id="rId6" tooltip="View ULD AAZ23678UPS detail" display="javascript:void(0)"/>
    <hyperlink ref="M14" r:id="rId7" tooltip="View ULD AMJ59053UPS detail" display="javascript:void(0)"/>
    <hyperlink ref="M16" r:id="rId8" tooltip="View ULD N41531 detail" display="javascript:void(0)"/>
    <hyperlink ref="M18" r:id="rId9" tooltip="View ULD N42331 detail" display="javascript:void(0)"/>
    <hyperlink ref="M20" r:id="rId10" tooltip="View ULD AAD17575UPS detail" display="javascript:void(0)"/>
    <hyperlink ref="M22" r:id="rId11" tooltip="View ULD AAD8897UPS detail" display="javascript:void(0)"/>
    <hyperlink ref="M24" r:id="rId12" tooltip="View ULD AAY79002UPS detail" display="javascript:void(0)"/>
    <hyperlink ref="M26" r:id="rId13" tooltip="View ULD UPST369670 detail" display="javascript:void(0)"/>
    <hyperlink ref="M28" r:id="rId14" tooltip="View ULD UPST374009 detail" display="javascript:void(0)"/>
    <hyperlink ref="M30" r:id="rId15" tooltip="View ULD AAD9152UPS detail" display="javascript:void(0)"/>
    <hyperlink ref="M32" r:id="rId16" tooltip="View ULD AAZ23122UPS detail" display="javascript:void(0)"/>
    <hyperlink ref="M34" r:id="rId17" tooltip="View ULD AAZ23591UPS detail" display="javascript:void(0)"/>
    <hyperlink ref="M36" r:id="rId18" tooltip="View ULD AAZ24378UPS detail" display="javascript:void(0)"/>
    <hyperlink ref="M38" r:id="rId19" tooltip="View ULD AAY86059UPS detail" display="javascript:void(0)"/>
    <hyperlink ref="M40" r:id="rId20" tooltip="View ULD REMOVES detail" display="javascript:void(0)"/>
    <hyperlink ref="M42" r:id="rId21" tooltip="View ULD UPST605119 detail" display="javascript:void(0)"/>
    <hyperlink ref="M44" r:id="rId22" tooltip="View ULD UPST336866 detail" display="javascript:void(0)"/>
    <hyperlink ref="M46" r:id="rId23" tooltip="View ULD UPST877866 detail" display="javascript:void(0)"/>
    <hyperlink ref="M48" r:id="rId24" tooltip="View ULD UPST887382 detail" display="javascript:void(0)"/>
    <hyperlink ref="M50" r:id="rId25" tooltip="View ULD UPST340992 detail" display="javascript:void(0)"/>
    <hyperlink ref="M52" r:id="rId26" tooltip="View ULD UPST304800 detail" display="javascript:void(0)"/>
    <hyperlink ref="M54" r:id="rId27" tooltip="View ULD UPST600559 detail" display="javascript:void(0)"/>
    <hyperlink ref="M56" r:id="rId28" tooltip="View ULD UPST600646 detail" display="javascript:void(0)"/>
    <hyperlink ref="M58" r:id="rId29" tooltip="View ULD UPST601979 detail" display="javascript:void(0)"/>
    <hyperlink ref="M60" r:id="rId30" tooltip="View ULD UPST606112 detail" display="javascript:void(0)"/>
    <hyperlink ref="M62" r:id="rId31" tooltip="View ULD AAD18647UPS detail" display="javascript:void(0)"/>
    <hyperlink ref="M64" r:id="rId32" tooltip="View ULD AAD47116UPS detail" display="javascript:void(0)"/>
    <hyperlink ref="M66" r:id="rId33" tooltip="View ULD AAD7743UPS detail" display="javascript:void(0)"/>
    <hyperlink ref="M68" r:id="rId34" tooltip="View ULD AAD7747UPS detail" display="javascript:void(0)"/>
    <hyperlink ref="M70" r:id="rId35" tooltip="View ULD AAD8127UPS detail" display="javascript:void(0)"/>
    <hyperlink ref="M72" r:id="rId36" tooltip="View ULD AAZ24223UPS detail" display="javascript:void(0)"/>
    <hyperlink ref="M74" r:id="rId37" tooltip="View ULD AAZ24969UPS detail" display="javascript:void(0)"/>
    <hyperlink ref="M76" r:id="rId38" tooltip="View ULD AAZ26028UPS detail" display="javascript:void(0)"/>
    <hyperlink ref="M78" r:id="rId39" tooltip="View ULD AMP67342UPS detail" display="javascript:void(0)"/>
    <hyperlink ref="M80" r:id="rId40" tooltip="View ULD REMOVES detail" display="javascript:void(0)"/>
    <hyperlink ref="M82" r:id="rId41" tooltip="View ULD UPST373911 detail" display="javascript:void(0)"/>
    <hyperlink ref="M84" r:id="rId42" tooltip="View ULD UPST375502 detail" display="javascript:void(0)"/>
    <hyperlink ref="M86" r:id="rId43" tooltip="View ULD UPST849384 detail" display="javascript:void(0)"/>
    <hyperlink ref="M88" r:id="rId44" tooltip="View ULD UPST888353 detail" display="javascript:void(0)"/>
    <hyperlink ref="M90" r:id="rId45" tooltip="View ULD REMOVES detail" display="javascript:void(0)"/>
    <hyperlink ref="M92" r:id="rId46" tooltip="View ULD REMOVES detail" display="javascript:void(0)"/>
    <hyperlink ref="M94" r:id="rId47" tooltip="View ULD UPST340992 detail" display="javascript:void(0)"/>
    <hyperlink ref="M96" r:id="rId48" tooltip="View ULD REMOVES detail" display="javascript:void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5"/>
  <sheetViews>
    <sheetView topLeftCell="A40" workbookViewId="0">
      <selection activeCell="B156" sqref="B156"/>
    </sheetView>
  </sheetViews>
  <sheetFormatPr defaultRowHeight="15" x14ac:dyDescent="0.25"/>
  <cols>
    <col min="1" max="16384" width="9.140625" style="44"/>
  </cols>
  <sheetData>
    <row r="2" spans="2:2" ht="18.75" x14ac:dyDescent="0.3">
      <c r="B2" s="46" t="s">
        <v>489</v>
      </c>
    </row>
    <row r="4" spans="2:2" x14ac:dyDescent="0.25">
      <c r="B4" s="45" t="s">
        <v>57</v>
      </c>
    </row>
    <row r="6" spans="2:2" x14ac:dyDescent="0.25">
      <c r="B6" s="44" t="s">
        <v>58</v>
      </c>
    </row>
    <row r="23" spans="2:2" x14ac:dyDescent="0.25">
      <c r="B23" s="44" t="s">
        <v>59</v>
      </c>
    </row>
    <row r="41" spans="2:2" x14ac:dyDescent="0.25">
      <c r="B41" s="44" t="s">
        <v>60</v>
      </c>
    </row>
    <row r="65" spans="2:2" x14ac:dyDescent="0.25">
      <c r="B65" s="44" t="s">
        <v>61</v>
      </c>
    </row>
    <row r="73" spans="2:2" x14ac:dyDescent="0.25">
      <c r="B73" s="44" t="s">
        <v>63</v>
      </c>
    </row>
    <row r="90" spans="2:2" x14ac:dyDescent="0.25">
      <c r="B90" s="44" t="s">
        <v>64</v>
      </c>
    </row>
    <row r="107" spans="2:2" x14ac:dyDescent="0.25">
      <c r="B107" s="44" t="s">
        <v>65</v>
      </c>
    </row>
    <row r="119" spans="2:2" x14ac:dyDescent="0.25">
      <c r="B119" s="44" t="s">
        <v>66</v>
      </c>
    </row>
    <row r="155" spans="2:2" x14ac:dyDescent="0.25">
      <c r="B155" s="44" t="s">
        <v>490</v>
      </c>
    </row>
  </sheetData>
  <hyperlinks>
    <hyperlink ref="B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Unload Schedule</vt:lpstr>
      <vt:lpstr>ULD Forecast Paste</vt:lpstr>
      <vt:lpstr>How to</vt:lpstr>
      <vt:lpstr>'Unload Schedule'!Print_Area</vt:lpstr>
    </vt:vector>
  </TitlesOfParts>
  <Company>UPS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Masten Daniel (XNX3DXM)</dc:creator>
  <cp:lastModifiedBy>Yates Thomas (LYQ4SPH)</cp:lastModifiedBy>
  <cp:lastPrinted>2018-03-02T23:47:27Z</cp:lastPrinted>
  <dcterms:created xsi:type="dcterms:W3CDTF">2018-02-27T18:04:14Z</dcterms:created>
  <dcterms:modified xsi:type="dcterms:W3CDTF">2018-04-10T15:33:50Z</dcterms:modified>
</cp:coreProperties>
</file>