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smolinsk/Desktop/FILES/AAA Information Sciences/Featured Reviews and citations/updated spreadsheets 7-05-2018/"/>
    </mc:Choice>
  </mc:AlternateContent>
  <bookViews>
    <workbookView xWindow="560" yWindow="460" windowWidth="31800" windowHeight="192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132" i="1" l="1"/>
  <c r="U131" i="1"/>
  <c r="U130" i="1"/>
  <c r="U129" i="1"/>
  <c r="U128" i="1"/>
  <c r="U127" i="1"/>
  <c r="U126" i="1"/>
  <c r="U125" i="1"/>
  <c r="U124" i="1"/>
  <c r="U123" i="1"/>
  <c r="V42" i="1"/>
  <c r="V44" i="1"/>
  <c r="V43" i="1"/>
  <c r="V30" i="1"/>
  <c r="V29" i="1"/>
  <c r="U133" i="1"/>
  <c r="V3" i="1"/>
  <c r="V2" i="1"/>
  <c r="X104" i="1"/>
  <c r="V45" i="1"/>
  <c r="V46" i="1"/>
  <c r="V47" i="1"/>
  <c r="V48" i="1"/>
  <c r="V49" i="1"/>
  <c r="V50" i="1"/>
  <c r="V51" i="1"/>
  <c r="V52" i="1"/>
  <c r="V53" i="1"/>
  <c r="V54" i="1"/>
  <c r="V55" i="1"/>
  <c r="V56" i="1"/>
  <c r="V57" i="1"/>
  <c r="V58" i="1"/>
  <c r="V59" i="1"/>
  <c r="V60" i="1"/>
  <c r="V61" i="1"/>
  <c r="V62" i="1"/>
  <c r="V63" i="1"/>
  <c r="V64" i="1"/>
  <c r="V65" i="1"/>
  <c r="V66" i="1"/>
  <c r="V67" i="1"/>
  <c r="V68" i="1"/>
  <c r="V69" i="1"/>
  <c r="V70" i="1"/>
  <c r="U72" i="1"/>
  <c r="V35" i="1"/>
  <c r="Q2" i="1"/>
  <c r="R22" i="1"/>
  <c r="R23" i="1"/>
  <c r="R24" i="1"/>
  <c r="R25" i="1"/>
  <c r="R26" i="1"/>
  <c r="R27" i="1"/>
  <c r="R28" i="1"/>
  <c r="R29" i="1"/>
  <c r="R30" i="1"/>
  <c r="R31" i="1"/>
  <c r="R32" i="1"/>
  <c r="R33" i="1"/>
  <c r="R34" i="1"/>
  <c r="D954" i="1"/>
  <c r="V4" i="1"/>
  <c r="V5" i="1"/>
  <c r="V6" i="1"/>
  <c r="V7" i="1"/>
  <c r="V8" i="1"/>
  <c r="V9" i="1"/>
  <c r="V10" i="1"/>
  <c r="V11" i="1"/>
  <c r="V12" i="1"/>
  <c r="V13" i="1"/>
  <c r="V14" i="1"/>
  <c r="V15" i="1"/>
  <c r="V16" i="1"/>
  <c r="V17" i="1"/>
  <c r="V18" i="1"/>
  <c r="V19" i="1"/>
  <c r="V20" i="1"/>
  <c r="V21" i="1"/>
  <c r="V22" i="1"/>
  <c r="V23" i="1"/>
  <c r="V24" i="1"/>
  <c r="V25" i="1"/>
  <c r="V26" i="1"/>
  <c r="V27" i="1"/>
  <c r="V28" i="1"/>
  <c r="W31" i="1"/>
  <c r="Y32" i="1"/>
  <c r="Q13" i="1"/>
  <c r="Q12" i="1"/>
  <c r="Q11" i="1"/>
  <c r="Q10" i="1"/>
  <c r="Q9" i="1"/>
  <c r="Q8" i="1"/>
  <c r="Q7" i="1"/>
  <c r="Q6" i="1"/>
  <c r="Q5" i="1"/>
  <c r="Q4" i="1"/>
  <c r="Q3" i="1"/>
  <c r="V75" i="1"/>
  <c r="W75" i="1"/>
  <c r="Y72" i="1"/>
  <c r="Y33" i="1"/>
  <c r="Y71" i="1"/>
</calcChain>
</file>

<file path=xl/sharedStrings.xml><?xml version="1.0" encoding="utf-8"?>
<sst xmlns="http://schemas.openxmlformats.org/spreadsheetml/2006/main" count="6116" uniqueCount="2715">
  <si>
    <t>Title</t>
  </si>
  <si>
    <t>Journal</t>
  </si>
  <si>
    <t>Year</t>
  </si>
  <si>
    <t>Math Review #</t>
  </si>
  <si>
    <t>MSN Citations</t>
  </si>
  <si>
    <t>WoS Citations</t>
  </si>
  <si>
    <t>MSN Classification</t>
  </si>
  <si>
    <t>WoS Classificataion</t>
  </si>
  <si>
    <t>Mathematics (only)</t>
  </si>
  <si>
    <t>A linearly similar Sz.-Nagy-Foias model in a domain</t>
  </si>
  <si>
    <t>St. Petersburg Math. J.</t>
  </si>
  <si>
    <t>2004</t>
  </si>
  <si>
    <t>MR2052133</t>
  </si>
  <si>
    <t xml:space="preserve"> </t>
  </si>
  <si>
    <t xml:space="preserve">47A45 </t>
  </si>
  <si>
    <t>Continuous spatial semigroups of completely positive maps of</t>
  </si>
  <si>
    <t>New York J. Math.</t>
  </si>
  <si>
    <t>2003</t>
  </si>
  <si>
    <t>MR2016189</t>
  </si>
  <si>
    <t xml:space="preserve">46L57 </t>
  </si>
  <si>
    <t>Prelimiting flips</t>
  </si>
  <si>
    <t>Proc. Steklov Inst. Math.</t>
  </si>
  <si>
    <t>MR1993750</t>
  </si>
  <si>
    <t>14E30</t>
  </si>
  <si>
    <t>Canonical bases and quiver varieties</t>
  </si>
  <si>
    <t>Represent. Theory</t>
  </si>
  <si>
    <t>MR1990661</t>
  </si>
  <si>
    <t xml:space="preserve">17B37 </t>
  </si>
  <si>
    <t>Dynamics of topologically generic homeomorphisms</t>
  </si>
  <si>
    <t>Mem. Amer. Math. Soc.</t>
  </si>
  <si>
    <t>MR1980335</t>
  </si>
  <si>
    <t xml:space="preserve">37B20 </t>
  </si>
  <si>
    <t>Stability and instability for Gevrey quasi-convex near-integrable</t>
  </si>
  <si>
    <t>Publ. Math. Inst. Hautes Études Sci.</t>
  </si>
  <si>
    <t>2002</t>
  </si>
  <si>
    <t>MR1986314</t>
  </si>
  <si>
    <t xml:space="preserve">37J40 </t>
  </si>
  <si>
    <t>$E_8$ gauge theory, and a derivation of $K$-theory from M-theory</t>
  </si>
  <si>
    <t>Adv. Theor. Math. Phys.</t>
  </si>
  <si>
    <t>MR1982693</t>
  </si>
  <si>
    <t xml:space="preserve">58J90 </t>
  </si>
  <si>
    <t>Elliptic Sklyanin integrable systems for arbitrary reductive groups</t>
  </si>
  <si>
    <t>MR1974589</t>
  </si>
  <si>
    <t xml:space="preserve">37J35 </t>
  </si>
  <si>
    <t>The symplectic vortex equations and invariants of Hamiltonian group</t>
  </si>
  <si>
    <t>J. Symplectic Geom.</t>
  </si>
  <si>
    <t>MR1959059</t>
  </si>
  <si>
    <t xml:space="preserve">53D45 </t>
  </si>
  <si>
    <t>Continued fractions, modular symbols, and noncommutative geometry</t>
  </si>
  <si>
    <t>Selecta Math. (N.S.)</t>
  </si>
  <si>
    <t>MR1931172</t>
  </si>
  <si>
    <t xml:space="preserve">11F67 </t>
  </si>
  <si>
    <t>On the irrationality of the values of the Riemann zeta function</t>
  </si>
  <si>
    <t>Izv. Math.</t>
  </si>
  <si>
    <t>MR1921809</t>
  </si>
  <si>
    <t xml:space="preserve">11J91 </t>
  </si>
  <si>
    <t>Structurally stable diffeomorphisms with basic sets of codimension one</t>
  </si>
  <si>
    <t>MR1918843</t>
  </si>
  <si>
    <t xml:space="preserve">37C15 </t>
  </si>
  <si>
    <t>$K$-théorie bivariante pour les algèbres de Banach et conjecture de</t>
  </si>
  <si>
    <t>Invent. Math.</t>
  </si>
  <si>
    <t>MR1914617</t>
  </si>
  <si>
    <t xml:space="preserve">19K35 </t>
  </si>
  <si>
    <t>Crystalline fundamental groups. II. Log convergent cohomology and rigid</t>
  </si>
  <si>
    <t>J. Math. Sci. Univ. Tokyo</t>
  </si>
  <si>
    <t>MR1889223</t>
  </si>
  <si>
    <t xml:space="preserve">14F30 </t>
  </si>
  <si>
    <t>Parameter-elliptic boundary value problems connected with the Newton</t>
  </si>
  <si>
    <t>Differential Integral Equations</t>
  </si>
  <si>
    <t>MR1870644</t>
  </si>
  <si>
    <t xml:space="preserve">35J40 </t>
  </si>
  <si>
    <t>Gross-Zagier formula for ${\rm GL}_2$</t>
  </si>
  <si>
    <t>Asian J. Math.</t>
  </si>
  <si>
    <t>2001</t>
  </si>
  <si>
    <t>MR1868935</t>
  </si>
  <si>
    <t xml:space="preserve">11G18 </t>
  </si>
  <si>
    <t>Quantization of Lie bialgebras and shuffle algebras of Lie algebras</t>
  </si>
  <si>
    <t>MR1868300</t>
  </si>
  <si>
    <t>Formulas of Liapunov functions for systems of linear ordinary and delay</t>
  </si>
  <si>
    <t>Funkcial. Ekvac.</t>
  </si>
  <si>
    <t>MR1865391</t>
  </si>
  <si>
    <t xml:space="preserve">34D20 </t>
  </si>
  <si>
    <t>On subsemigroups of $\beta\Bbb N$ and absolute coretracts</t>
  </si>
  <si>
    <t>Semigroup Forum</t>
  </si>
  <si>
    <t>MR1851825</t>
  </si>
  <si>
    <t xml:space="preserve">22A15 </t>
  </si>
  <si>
    <t>Crystalline fundamental groups. I. Isocrystals on log crystalline site</t>
  </si>
  <si>
    <t>2000</t>
  </si>
  <si>
    <t>MR1800845</t>
  </si>
  <si>
    <t>Geometric $K$-theory for Lie groups and foliations</t>
  </si>
  <si>
    <t>Enseign. Math. (2)</t>
  </si>
  <si>
    <t>MR1769535</t>
  </si>
  <si>
    <t xml:space="preserve">19K56 </t>
  </si>
  <si>
    <t>The number of ramified coverings of the sphere by the torus and surfaces</t>
  </si>
  <si>
    <t>Ann. Comb.</t>
  </si>
  <si>
    <t>MR1763948</t>
  </si>
  <si>
    <t xml:space="preserve">14N10 </t>
  </si>
  <si>
    <t>Mathematical existence of crystal growth with Gibbs-Thomson curvature</t>
  </si>
  <si>
    <t>J. Geom. Anal.</t>
  </si>
  <si>
    <t>MR1758583</t>
  </si>
  <si>
    <t xml:space="preserve">49Q20 </t>
  </si>
  <si>
    <t>On the strong solvability of the Navier-Stokes equations</t>
  </si>
  <si>
    <t>J. Math. Fluid Mech.</t>
  </si>
  <si>
    <t>MR1755865</t>
  </si>
  <si>
    <t xml:space="preserve">76D03 </t>
  </si>
  <si>
    <t>Stable ergodicity and julienne quasi-conformality</t>
  </si>
  <si>
    <t>J. Eur. Math. Soc. (JEMS)</t>
  </si>
  <si>
    <t>MR1750453</t>
  </si>
  <si>
    <t xml:space="preserve">37D30 </t>
  </si>
  <si>
    <t>A classification theorem for nuclear purely infinite simple</t>
  </si>
  <si>
    <t>Doc. Math.</t>
  </si>
  <si>
    <t>MR1745197</t>
  </si>
  <si>
    <t xml:space="preserve">46L05 </t>
  </si>
  <si>
    <t>Note that MR1780426 and MR1745197 had a combined "Featured Review"</t>
  </si>
  <si>
    <t>Homeomorphisms between limbs of the Mandelbrot set</t>
  </si>
  <si>
    <t>1999</t>
  </si>
  <si>
    <t>MR1757453</t>
  </si>
  <si>
    <t>37F45</t>
  </si>
  <si>
    <t>A metric characterization of Riemannian spaces</t>
  </si>
  <si>
    <t>Siberian Adv. Math.</t>
  </si>
  <si>
    <t>MR1749850</t>
  </si>
  <si>
    <t xml:space="preserve">53C20 </t>
  </si>
  <si>
    <t>Topological invariants of dynamical systems and spaces of holomorphic</t>
  </si>
  <si>
    <t>Math. Phys. Anal. Geom.</t>
  </si>
  <si>
    <t>MR1742309</t>
  </si>
  <si>
    <t xml:space="preserve">37B99 </t>
  </si>
  <si>
    <t>Some properties of the symmetric enveloping algebra of a subfactor, with</t>
  </si>
  <si>
    <t>MR1729488</t>
  </si>
  <si>
    <t xml:space="preserve">46L37 </t>
  </si>
  <si>
    <t>Variational methods for problems from plasticity theory and for</t>
  </si>
  <si>
    <t>Ann. Univ. Sarav. Ser. Math.</t>
  </si>
  <si>
    <t>MR1727501</t>
  </si>
  <si>
    <t xml:space="preserve">74G65 </t>
  </si>
  <si>
    <t>Transversal intersection of separatrices and branching of solutions as</t>
  </si>
  <si>
    <t>Collect. Math.</t>
  </si>
  <si>
    <t>MR1706235</t>
  </si>
  <si>
    <t xml:space="preserve">37D05 </t>
  </si>
  <si>
    <t>Anti de Sitter space and holography</t>
  </si>
  <si>
    <t>1998</t>
  </si>
  <si>
    <t>MR1633012</t>
  </si>
  <si>
    <t xml:space="preserve">81T30 </t>
  </si>
  <si>
    <t>MR1633016, MR1630766, MR1633012 all combined in one "Featured Review"</t>
  </si>
  <si>
    <t>Almost periodic Jacobi matrices with homogeneous spectrum,</t>
  </si>
  <si>
    <t>1997</t>
  </si>
  <si>
    <t>MR1674798</t>
  </si>
  <si>
    <t xml:space="preserve">47B36 </t>
  </si>
  <si>
    <t>Morin singularities and global geometry in a class of ordinary</t>
  </si>
  <si>
    <t>Topol. Methods Nonlinear Anal.</t>
  </si>
  <si>
    <t>MR1646631</t>
  </si>
  <si>
    <t xml:space="preserve">34B15 </t>
  </si>
  <si>
    <t>Mirror principle. I</t>
  </si>
  <si>
    <t>MR1621573</t>
  </si>
  <si>
    <t>Seiberg-Witten monopoles on Seifert fibered spaces</t>
  </si>
  <si>
    <t>Comm. Anal. Geom.</t>
  </si>
  <si>
    <t>MR1611061</t>
  </si>
  <si>
    <t xml:space="preserve">58D27 </t>
  </si>
  <si>
    <t>Flag manifolds and the Cowen-Douglas theory</t>
  </si>
  <si>
    <t>J. Operator Theory</t>
  </si>
  <si>
    <t>MR1606952</t>
  </si>
  <si>
    <t xml:space="preserve">47A13 </t>
  </si>
  <si>
    <t>Integration over the $u$-plane in Donaldson theory</t>
  </si>
  <si>
    <t>MR1605636</t>
  </si>
  <si>
    <t xml:space="preserve">57R57 </t>
  </si>
  <si>
    <t>On the distortion of subgroups of finitely presented groups</t>
  </si>
  <si>
    <t>Sb. Math.</t>
  </si>
  <si>
    <t>MR1601512</t>
  </si>
  <si>
    <t xml:space="preserve">20F32 </t>
  </si>
  <si>
    <t>Hyper-Kähler geometry and invariants of three-manifolds</t>
  </si>
  <si>
    <t>MR1481135</t>
  </si>
  <si>
    <t>Zero-loop open strings in the cotangent bundle and Morse homotopy</t>
  </si>
  <si>
    <t>MR1480992</t>
  </si>
  <si>
    <t xml:space="preserve">58E05 </t>
  </si>
  <si>
    <t>Feuilletages holomorphes sur les surfaces complexes compactes</t>
  </si>
  <si>
    <t>Ann. Sci. École Norm. Sup. (4)</t>
  </si>
  <si>
    <t>MR1474805</t>
  </si>
  <si>
    <t xml:space="preserve">32L30 </t>
  </si>
  <si>
    <t>Smoothness of the attractor of almost all solutions of a delay</t>
  </si>
  <si>
    <t>Dissertationes Math. (Rozprawy Mat.)</t>
  </si>
  <si>
    <t>MR1466851</t>
  </si>
  <si>
    <t xml:space="preserve">58F32 </t>
  </si>
  <si>
    <t>Bivariante $K$-Theorie für lokalkonvexe Algebren und der</t>
  </si>
  <si>
    <t>MR1456322</t>
  </si>
  <si>
    <t>Four-manifolds with positive isotropic curvature</t>
  </si>
  <si>
    <t>MR1456308</t>
  </si>
  <si>
    <t xml:space="preserve">53C21 </t>
  </si>
  <si>
    <t>On dynamic feedback linearization of four-dimensional affine control</t>
  </si>
  <si>
    <t>ESAIM Control Optim. Calc. Var.</t>
  </si>
  <si>
    <t>MR1454927</t>
  </si>
  <si>
    <t xml:space="preserve">93B18 </t>
  </si>
  <si>
    <t>The hunt for a Bellman function: applications to estimates for singular</t>
  </si>
  <si>
    <t>MR1428988</t>
  </si>
  <si>
    <t xml:space="preserve">42B20 </t>
  </si>
  <si>
    <t>Rupture criteria, asymptotic conditions at crack tips, and selfadjoint</t>
  </si>
  <si>
    <t>Trans. Moscow Math. Soc.</t>
  </si>
  <si>
    <t>1996</t>
  </si>
  <si>
    <t>MR1468975</t>
  </si>
  <si>
    <t xml:space="preserve">73M25 </t>
  </si>
  <si>
    <t>Kazhdan-Lusztig polynomials and character formula for the Lie</t>
  </si>
  <si>
    <t>MR1443186</t>
  </si>
  <si>
    <t>17B10</t>
  </si>
  <si>
    <t>The profinite Grothendieck conjecture for closed hyperbolic curves over</t>
  </si>
  <si>
    <t>MR1432110</t>
  </si>
  <si>
    <t xml:space="preserve">11G30 </t>
  </si>
  <si>
    <t>Finding curves on general spaces through quantitative topology, with</t>
  </si>
  <si>
    <t>MR1414889</t>
  </si>
  <si>
    <t xml:space="preserve">46E35 </t>
  </si>
  <si>
    <t>Counterexample to Kalman and Markus-Yamabe conjectures in dimension</t>
  </si>
  <si>
    <t>Dynam. Contin. Discrete Impuls. Systems</t>
  </si>
  <si>
    <t>MR1411771</t>
  </si>
  <si>
    <t>Equivariant Gromov-Witten invariants</t>
  </si>
  <si>
    <t>Internat. Math. Res. Notices</t>
  </si>
  <si>
    <t>MR1408320</t>
  </si>
  <si>
    <t xml:space="preserve">14D07 </t>
  </si>
  <si>
    <t>Flag manifold quantum cohomology, the Toda lattice, and the</t>
  </si>
  <si>
    <t>MR1403352</t>
  </si>
  <si>
    <t xml:space="preserve">17B56 </t>
  </si>
  <si>
    <t>Quantization of Lie bialgebras. I</t>
  </si>
  <si>
    <t>MR1403351</t>
  </si>
  <si>
    <t>Hankel operators and similarity to a contraction</t>
  </si>
  <si>
    <t>MR1386078</t>
  </si>
  <si>
    <t xml:space="preserve">47A20 </t>
  </si>
  <si>
    <t>Spherical summation and uniqueness of multiple trigonometric series</t>
  </si>
  <si>
    <t>MR1383751</t>
  </si>
  <si>
    <t xml:space="preserve">42B08 </t>
  </si>
  <si>
    <t>Tarski's finite basis problem is undecidable</t>
  </si>
  <si>
    <t>Internat. J. Algebra Comput.</t>
  </si>
  <si>
    <t>MR1371734</t>
  </si>
  <si>
    <t xml:space="preserve">08B05 </t>
  </si>
  <si>
    <t>The residual bound of a finite algebra is not computable</t>
  </si>
  <si>
    <t>MR1371733</t>
  </si>
  <si>
    <t>The residual bounds of finite algebras</t>
  </si>
  <si>
    <t>MR1371732</t>
  </si>
  <si>
    <t>08B05</t>
  </si>
  <si>
    <t>Gauge theory geometry and topology</t>
  </si>
  <si>
    <t>Confer. Sem. Mat. Univ. Bari</t>
  </si>
  <si>
    <t>1995</t>
  </si>
  <si>
    <t>MR1383467</t>
  </si>
  <si>
    <t>Classification of unipotent representations of simple $p$-adic groups</t>
  </si>
  <si>
    <t>MR1369407</t>
  </si>
  <si>
    <t xml:space="preserve">22E50 </t>
  </si>
  <si>
    <t>Hecke algebras, type III factors and phase transitions with spontaneous</t>
  </si>
  <si>
    <t>MR1366621</t>
  </si>
  <si>
    <t xml:space="preserve">46L35 </t>
  </si>
  <si>
    <t>Pure sub-Jordan operators and simultaneous approximation by a polynomial</t>
  </si>
  <si>
    <t>MR1342476</t>
  </si>
  <si>
    <t xml:space="preserve">47B20 </t>
  </si>
  <si>
    <t>Persistence of Poincaré mappings in functional-differential equations</t>
  </si>
  <si>
    <t>J. Dynam. Differential Equations</t>
  </si>
  <si>
    <t>MR1321706</t>
  </si>
  <si>
    <t>34K15</t>
  </si>
  <si>
    <t>Quadratic Lyapunov functions for linear skew-product flows and weighted</t>
  </si>
  <si>
    <t>MR1296125</t>
  </si>
  <si>
    <t xml:space="preserve">47D06 </t>
  </si>
  <si>
    <t>Dilogarithm identities, partitions, and spectra in conformal field theory</t>
  </si>
  <si>
    <t>MR1290822</t>
  </si>
  <si>
    <t xml:space="preserve">81T40 </t>
  </si>
  <si>
    <t>Jackson integral representations for solutions of the</t>
  </si>
  <si>
    <t>MR1290820</t>
  </si>
  <si>
    <t xml:space="preserve">81R50 </t>
  </si>
  <si>
    <t>Limit theorems for nonlinear functionals of a stationary Gaussian</t>
  </si>
  <si>
    <t>Ann. Probab.</t>
  </si>
  <si>
    <t>1994</t>
  </si>
  <si>
    <t>MR1331224</t>
  </si>
  <si>
    <t xml:space="preserve">60F05 </t>
  </si>
  <si>
    <t>The monodromy group at infinity of a generic polynomial vector field on</t>
  </si>
  <si>
    <t>Russian J. Math. Phys.</t>
  </si>
  <si>
    <t>MR1330871</t>
  </si>
  <si>
    <t xml:space="preserve">34A20 </t>
  </si>
  <si>
    <t>A direct proof of a theorem by Kolmogorov in Hamiltonian systems</t>
  </si>
  <si>
    <t>Ann. Scuola Norm. Sup. Pisa Cl. Sci. (4)</t>
  </si>
  <si>
    <t>MR1318772</t>
  </si>
  <si>
    <t xml:space="preserve">58F27 </t>
  </si>
  <si>
    <t>Further improvements in Waring's problem. II. Sixth powers</t>
  </si>
  <si>
    <t>Duke Math. J.</t>
  </si>
  <si>
    <t>MR1309326</t>
  </si>
  <si>
    <t>11P05</t>
  </si>
  <si>
    <t>Correction to: ``Jackson integral representations for solutions of the</t>
  </si>
  <si>
    <t>Algebra i Analiz</t>
  </si>
  <si>
    <t>MR1301843</t>
  </si>
  <si>
    <t>The free Burnside groups of sufficiently large exponents</t>
  </si>
  <si>
    <t>MR1283947</t>
  </si>
  <si>
    <t xml:space="preserve">20F50 </t>
  </si>
  <si>
    <t>Heights of projective varieties and positive Green forms</t>
  </si>
  <si>
    <t>J. Amer. Math. Soc.</t>
  </si>
  <si>
    <t>MR1260106</t>
  </si>
  <si>
    <t xml:space="preserve">14G40 </t>
  </si>
  <si>
    <t>Combinatorics of one-dimensional hyperbolic attractors of diffeomorphisms</t>
  </si>
  <si>
    <t>MR2075116</t>
  </si>
  <si>
    <t xml:space="preserve">37E30 </t>
  </si>
  <si>
    <t>Classical and overconvergent modular forms</t>
  </si>
  <si>
    <t>J. Théor. Nombres Bordeaux</t>
  </si>
  <si>
    <t>MR1413582</t>
  </si>
  <si>
    <t xml:space="preserve">11F85 </t>
  </si>
  <si>
    <t>Corrigendum: ``Peeling properties of asymptotically flat solutions to the</t>
  </si>
  <si>
    <t>Classical Quantum Gravity</t>
  </si>
  <si>
    <t>MR2060162</t>
  </si>
  <si>
    <t xml:space="preserve">83C30 </t>
  </si>
  <si>
    <t>Astronomy &amp; Astrophysics; Physics, Multidisciplinary; Physics, Particles &amp; Fields</t>
  </si>
  <si>
    <t>Peeling properties of asymptotically flat solutions to the Einstein</t>
  </si>
  <si>
    <t>MR1992002</t>
  </si>
  <si>
    <t>Gauge theory correlators from non-critical string theory</t>
  </si>
  <si>
    <t>Phys. Lett. B</t>
  </si>
  <si>
    <t>MR1630766</t>
  </si>
  <si>
    <t>Astronomy &amp; Astrophysics; Physics, Nuclear; Physics, Particles &amp; Fields</t>
  </si>
  <si>
    <t>M theory as a matrix model: a conjecture</t>
  </si>
  <si>
    <t>Phys. Rev. D (3)</t>
  </si>
  <si>
    <t>MR1449617</t>
  </si>
  <si>
    <t>Astronomy &amp; Astrophysics; Physics, Particles &amp; Fields</t>
  </si>
  <si>
    <t>Asymptotic controllability implies feedback stabilization</t>
  </si>
  <si>
    <t>IEEE Trans. Automat. Control</t>
  </si>
  <si>
    <t>MR1472857</t>
  </si>
  <si>
    <t xml:space="preserve">93B05 </t>
  </si>
  <si>
    <t>Automation &amp; Control Systems; Engineering, Electrical &amp; Electronic</t>
  </si>
  <si>
    <t>Remarks on exact controllability for the Navier-Stokes equations</t>
  </si>
  <si>
    <t>MR1804497</t>
  </si>
  <si>
    <t>Automation &amp; Control Systems; Mathematics, Applied</t>
  </si>
  <si>
    <t>Equivalent subgradient versions of Hamiltonian and Euler-Lagrange</t>
  </si>
  <si>
    <t>SIAM J. Control Optim.</t>
  </si>
  <si>
    <t>MR1395835</t>
  </si>
  <si>
    <t xml:space="preserve">49K15 </t>
  </si>
  <si>
    <t>A simple free boundary problem in ${\bf R}^d$</t>
  </si>
  <si>
    <t>MR1261151</t>
  </si>
  <si>
    <t xml:space="preserve">49L05 </t>
  </si>
  <si>
    <t>Solution of the Robbins problem</t>
  </si>
  <si>
    <t>J. Automat. Reason.</t>
  </si>
  <si>
    <t>MR1482435</t>
  </si>
  <si>
    <t xml:space="preserve">68T15 </t>
  </si>
  <si>
    <t>Computer Science, Artificial Intelligence</t>
  </si>
  <si>
    <t>Proof verification and the hardness of approximation problems</t>
  </si>
  <si>
    <t>J. ACM</t>
  </si>
  <si>
    <t>MR1639346</t>
  </si>
  <si>
    <t xml:space="preserve">68Q15 </t>
  </si>
  <si>
    <t>Computer Science, Hardware &amp; Architecture; Computer Science, Information Systems; Computer Science, Software Engineering; Computer Science, Theory &amp; Methods</t>
  </si>
  <si>
    <t>The honeycomb conjecture</t>
  </si>
  <si>
    <t>Discrete Comput. Geom.</t>
  </si>
  <si>
    <t>MR1797293</t>
  </si>
  <si>
    <t xml:space="preserve">52C20 </t>
  </si>
  <si>
    <t>Computer Science, Theory &amp; Methods; Mathematics</t>
  </si>
  <si>
    <t>The shrinkage exponent of De Morgan formulas is $2$</t>
  </si>
  <si>
    <t>SIAM J. Comput.</t>
  </si>
  <si>
    <t>MR1614868</t>
  </si>
  <si>
    <t xml:space="preserve">68Q25 </t>
  </si>
  <si>
    <t>Computer Science, Theory &amp; Methods; Mathematics, Applied</t>
  </si>
  <si>
    <t>Ramanujan's theories of elliptic functions to alternative bases</t>
  </si>
  <si>
    <t>Trans. Amer. Math. Soc.</t>
  </si>
  <si>
    <t>MR1311903</t>
  </si>
  <si>
    <t xml:space="preserve">33E05 </t>
  </si>
  <si>
    <t>Asymptotic analysis of linearly elastic shells: "generalized membrane shells''</t>
  </si>
  <si>
    <t>J. Elasticity</t>
  </si>
  <si>
    <t>MR1405287</t>
  </si>
  <si>
    <t>73K15</t>
  </si>
  <si>
    <t>Engineering, Multidisciplinary; Materials Science, Multidisciplinary; Mechanics</t>
  </si>
  <si>
    <t xml:space="preserve">This line added because MR1405287 is in same review as MR1423005, MR1423006, MR1423007, </t>
  </si>
  <si>
    <t>Asymptotic analysis of linearly elastic shells: ``generalized membrane</t>
  </si>
  <si>
    <t>Variational methods, bounds, and size effects for composites with highly</t>
  </si>
  <si>
    <t>J. Mech. Phys. Solids</t>
  </si>
  <si>
    <t>MR1440806</t>
  </si>
  <si>
    <t xml:space="preserve">73B27 </t>
  </si>
  <si>
    <t>Materials Science, Multidisciplinary; Mechanics; Physics, Condensed Matter</t>
  </si>
  <si>
    <t>Modular elliptic curves and Fermat's last theorem</t>
  </si>
  <si>
    <t>Ann. of Math. (2)</t>
  </si>
  <si>
    <t>MR1333035</t>
  </si>
  <si>
    <t xml:space="preserve">11G05 </t>
  </si>
  <si>
    <t>Mathematics</t>
  </si>
  <si>
    <t>On the Vassiliev knot invariants</t>
  </si>
  <si>
    <t>Topology</t>
  </si>
  <si>
    <t>MR1318886</t>
  </si>
  <si>
    <t>57M25</t>
  </si>
  <si>
    <t>Monopoles and four-manifolds</t>
  </si>
  <si>
    <t>Math. Res. Lett.</t>
  </si>
  <si>
    <t>MR1306021</t>
  </si>
  <si>
    <t>A simple geometrical construction of deformation quantization</t>
  </si>
  <si>
    <t>J. Differential Geom.</t>
  </si>
  <si>
    <t>MR1293654</t>
  </si>
  <si>
    <t xml:space="preserve">58F06 </t>
  </si>
  <si>
    <t>Differentiability of Lipschitz functions on metric measure spaces</t>
  </si>
  <si>
    <t>Geom. Funct. Anal.</t>
  </si>
  <si>
    <t>MR1708448</t>
  </si>
  <si>
    <t xml:space="preserve">53C23 </t>
  </si>
  <si>
    <t>Statistical properties of dynamical systems with some hyperbolicity</t>
  </si>
  <si>
    <t>MR1637655</t>
  </si>
  <si>
    <t xml:space="preserve">58F15 </t>
  </si>
  <si>
    <t>On the modularity of elliptic curves over $\bold Q$: wild 3-adic</t>
  </si>
  <si>
    <t>MR1839918</t>
  </si>
  <si>
    <t>The geometry of optimal transportation</t>
  </si>
  <si>
    <t>Acta Math.</t>
  </si>
  <si>
    <t>MR1440931</t>
  </si>
  <si>
    <t>Cluster algebras. II. Finite type classification</t>
  </si>
  <si>
    <t>MR2004457</t>
  </si>
  <si>
    <t xml:space="preserve">17B20 </t>
  </si>
  <si>
    <t>Geometry of the complex of curves. I. Hyperbolicity</t>
  </si>
  <si>
    <t>MR1714338</t>
  </si>
  <si>
    <t xml:space="preserve">57M50 </t>
  </si>
  <si>
    <t>Koszul duality for operads</t>
  </si>
  <si>
    <t>MR1301191</t>
  </si>
  <si>
    <t xml:space="preserve">18D10 </t>
  </si>
  <si>
    <t>The inverse mean curvature flow and the Riemannian Penrose inequality</t>
  </si>
  <si>
    <t>MR1916951</t>
  </si>
  <si>
    <t xml:space="preserve">53C44 </t>
  </si>
  <si>
    <t>A new proof of Szemerédi's theorem</t>
  </si>
  <si>
    <t>MR1844079</t>
  </si>
  <si>
    <t xml:space="preserve">11B25 </t>
  </si>
  <si>
    <t>Canonical desingularization in characteristic zero by blowing up the</t>
  </si>
  <si>
    <t>MR1440306</t>
  </si>
  <si>
    <t xml:space="preserve">14E15 </t>
  </si>
  <si>
    <t>Introduction to symplectic field theory</t>
  </si>
  <si>
    <t>MR1826267</t>
  </si>
  <si>
    <t>A new construction of symplectic manifolds</t>
  </si>
  <si>
    <t>MR1356781</t>
  </si>
  <si>
    <t xml:space="preserve">57R15 </t>
  </si>
  <si>
    <t>Normal forms for retarded functional-differential equations and</t>
  </si>
  <si>
    <t>J. Differential Equations</t>
  </si>
  <si>
    <t>MR1355889</t>
  </si>
  <si>
    <t xml:space="preserve">34K15 </t>
  </si>
  <si>
    <t>Normal forms for retarded functional-differential equations with</t>
  </si>
  <si>
    <t>MR1355888</t>
  </si>
  <si>
    <t>Symplectic reflection algebras, Calogero-Moser space, and deformed</t>
  </si>
  <si>
    <t>MR1881922</t>
  </si>
  <si>
    <t xml:space="preserve">16S10 </t>
  </si>
  <si>
    <t>A remarkable periodic solution of the three-body problem in the case of</t>
  </si>
  <si>
    <t>MR1815704</t>
  </si>
  <si>
    <t xml:space="preserve">70F07 </t>
  </si>
  <si>
    <t>On the structure of spaces with Ricci curvature bounded below. I</t>
  </si>
  <si>
    <t>MR1484888</t>
  </si>
  <si>
    <t>Braid group actions on derived categories of coherent sheaves</t>
  </si>
  <si>
    <t>MR1831820</t>
  </si>
  <si>
    <t xml:space="preserve">14F05 </t>
  </si>
  <si>
    <t>Equivariant cohomology, Koszul duality, and the localization theorem</t>
  </si>
  <si>
    <t>MR1489894</t>
  </si>
  <si>
    <t xml:space="preserve">55N91 </t>
  </si>
  <si>
    <t>The genus of embedded surfaces in the projective plane</t>
  </si>
  <si>
    <t>MR1306022</t>
  </si>
  <si>
    <t>Automorphic forms with singularities on Grassmannians</t>
  </si>
  <si>
    <t>MR1625724</t>
  </si>
  <si>
    <t xml:space="preserve">11F37 </t>
  </si>
  <si>
    <t>Compact Riemannian $7$-manifolds with holonomy $G_2$. I, II</t>
  </si>
  <si>
    <t>MR1424428</t>
  </si>
  <si>
    <t>53C25</t>
  </si>
  <si>
    <t>Combines reviews of parts 1 and 2.  So WoS citations for both parts are summed.</t>
  </si>
  <si>
    <t>The Lorenz attractor exists</t>
  </si>
  <si>
    <t>C. R. Acad. Sci. Paris Sér. I Math.</t>
  </si>
  <si>
    <t>MR1701385</t>
  </si>
  <si>
    <t xml:space="preserve">37D45 </t>
  </si>
  <si>
    <t>A mathematical theory of quantum cohomology</t>
  </si>
  <si>
    <t>MR1366548</t>
  </si>
  <si>
    <t xml:space="preserve">58D29 </t>
  </si>
  <si>
    <t>On the decomposition numbers of the Hecke algebra of $G(m,1,n)$</t>
  </si>
  <si>
    <t>J. Math. Kyoto Univ.</t>
  </si>
  <si>
    <t>MR1443748</t>
  </si>
  <si>
    <t xml:space="preserve">20C20 </t>
  </si>
  <si>
    <t>Entropies et rigidités des espaces localement symétriques de courbure</t>
  </si>
  <si>
    <t>MR1354289</t>
  </si>
  <si>
    <t xml:space="preserve">58F17 </t>
  </si>
  <si>
    <t>Existence of primitive divisors of Lucas and Lehmer numbers</t>
  </si>
  <si>
    <t>J. Reine Angew. Math.</t>
  </si>
  <si>
    <t>MR1863855</t>
  </si>
  <si>
    <t xml:space="preserve">11D59 </t>
  </si>
  <si>
    <t>Virtual moduli cycles and Gromov-Witten invariants of algebraic varieties</t>
  </si>
  <si>
    <t>MR1467172</t>
  </si>
  <si>
    <t xml:space="preserve">14D20 </t>
  </si>
  <si>
    <t>Morse theory and finiteness properties of groups</t>
  </si>
  <si>
    <t>MR1465330</t>
  </si>
  <si>
    <t xml:space="preserve">20F36 </t>
  </si>
  <si>
    <t>Composite media and asymptotic Dirichlet forms</t>
  </si>
  <si>
    <t>J. Funct. Anal.</t>
  </si>
  <si>
    <t>MR1283033</t>
  </si>
  <si>
    <t xml:space="preserve">47N20 </t>
  </si>
  <si>
    <t>Semiclassical asymptotics of orthogonal polynomials, Riemann-Hilbert</t>
  </si>
  <si>
    <t>MR1715324</t>
  </si>
  <si>
    <t xml:space="preserve">42C05 </t>
  </si>
  <si>
    <t>Well-posedness in Sobolev spaces of the full water wave problem in $2$-D</t>
  </si>
  <si>
    <t>MR1471885</t>
  </si>
  <si>
    <t xml:space="preserve">35Q30 </t>
  </si>
  <si>
    <t>The Wiener test and potential estimates for quasilinear elliptic</t>
  </si>
  <si>
    <t>MR1264000</t>
  </si>
  <si>
    <t xml:space="preserve">35J67 </t>
  </si>
  <si>
    <t>The honeycomb model of ${\rm GL}_n({\bf C})$ tensor products. I. Proof of</t>
  </si>
  <si>
    <t>MR1671451</t>
  </si>
  <si>
    <t xml:space="preserve">20G05 </t>
  </si>
  <si>
    <t>Connected components of the moduli spaces of Abelian differentials with</t>
  </si>
  <si>
    <t>MR2000471</t>
  </si>
  <si>
    <t xml:space="preserve">32G15 </t>
  </si>
  <si>
    <t>Knots, links, and $4$-manifolds</t>
  </si>
  <si>
    <t>MR1650308</t>
  </si>
  <si>
    <t>Quantum electrodynamics of confined nonrelativistic particles</t>
  </si>
  <si>
    <t>Adv. Math.</t>
  </si>
  <si>
    <t>MR1639713</t>
  </si>
  <si>
    <t xml:space="preserve">81Q15 </t>
  </si>
  <si>
    <t>On Calderón's conjecture</t>
  </si>
  <si>
    <t>MR1689336</t>
  </si>
  <si>
    <t xml:space="preserve">42A50 </t>
  </si>
  <si>
    <t>Arnold conjecture and Gromov-Witten invariant</t>
  </si>
  <si>
    <t>MR1688434</t>
  </si>
  <si>
    <t>The Segal-Bargmann ``coherent state'' transform for compact Lie groups</t>
  </si>
  <si>
    <t>MR1274586</t>
  </si>
  <si>
    <t xml:space="preserve">22E30 </t>
  </si>
  <si>
    <t>Complex reflection groups, braid groups, Hecke algebras</t>
  </si>
  <si>
    <t>MR1637497</t>
  </si>
  <si>
    <t xml:space="preserve">20F55 </t>
  </si>
  <si>
    <t>Global existence in critical spaces for compressible Navier-Stokes</t>
  </si>
  <si>
    <t>MR1779621</t>
  </si>
  <si>
    <t xml:space="preserve">76N10 </t>
  </si>
  <si>
    <t>Automorphic forms on ${\rm O}_{s+2,2}({\bf R})$ and infinite products</t>
  </si>
  <si>
    <t>MR1323986</t>
  </si>
  <si>
    <t xml:space="preserve">11F55 </t>
  </si>
  <si>
    <t>On the classification of tight contact structures. I</t>
  </si>
  <si>
    <t>Geom. Topol.</t>
  </si>
  <si>
    <t>MR1786111</t>
  </si>
  <si>
    <t xml:space="preserve">53D35 </t>
  </si>
  <si>
    <t>The Tb-theorem on non-homogeneous spaces</t>
  </si>
  <si>
    <t>MR1998349</t>
  </si>
  <si>
    <t xml:space="preserve">30D50 </t>
  </si>
  <si>
    <t>Addendum to: ``Random walk in random groups''</t>
  </si>
  <si>
    <t>MR1978493</t>
  </si>
  <si>
    <t xml:space="preserve">20F65 </t>
  </si>
  <si>
    <t>Families of rationally connected varieties</t>
  </si>
  <si>
    <t>MR1937199</t>
  </si>
  <si>
    <t xml:space="preserve">14M20 </t>
  </si>
  <si>
    <t>Values of Brownian intersection exponents. I. Half-plane exponents</t>
  </si>
  <si>
    <t>MR1879850</t>
  </si>
  <si>
    <t xml:space="preserve">60J65 </t>
  </si>
  <si>
    <t>Quasi-periodic solutions of Hamiltonian perturbations of 2D linear</t>
  </si>
  <si>
    <t>MR1668547</t>
  </si>
  <si>
    <t xml:space="preserve">37K55 </t>
  </si>
  <si>
    <t>Proof of the Riemannian Penrose inequality using the positive mass</t>
  </si>
  <si>
    <t>MR1908823</t>
  </si>
  <si>
    <t>Handlebody construction of Stein surfaces</t>
  </si>
  <si>
    <t>MR1668563</t>
  </si>
  <si>
    <t xml:space="preserve">57R17 </t>
  </si>
  <si>
    <t>Deformations of calibrated submanifolds</t>
  </si>
  <si>
    <t>MR1664890</t>
  </si>
  <si>
    <t xml:space="preserve">53C42 </t>
  </si>
  <si>
    <t>Quotients by groupoids</t>
  </si>
  <si>
    <t>MR1432041</t>
  </si>
  <si>
    <t xml:space="preserve">14D25 </t>
  </si>
  <si>
    <t>Paths and root operators in representation theory</t>
  </si>
  <si>
    <t>MR1356780</t>
  </si>
  <si>
    <t xml:space="preserve">17B10 </t>
  </si>
  <si>
    <t>SRB measures for partially hyperbolic systems whose central direction is</t>
  </si>
  <si>
    <t>MR1757000</t>
  </si>
  <si>
    <t>Israel J. Math.</t>
  </si>
  <si>
    <t>MR1749677</t>
  </si>
  <si>
    <t>Double affine Hecke algebras and Macdonald's conjectures</t>
  </si>
  <si>
    <t>MR1314036</t>
  </si>
  <si>
    <t xml:space="preserve">33D80 </t>
  </si>
  <si>
    <t>Bornes pour la torsion des courbes elliptiques sur les corps de nombres</t>
  </si>
  <si>
    <t>MR1369424</t>
  </si>
  <si>
    <t>Pointwise semigroup methods and stability of viscous shock waves</t>
  </si>
  <si>
    <t>Indiana Univ. Math. J.</t>
  </si>
  <si>
    <t>MR1665788</t>
  </si>
  <si>
    <t xml:space="preserve">35L67 </t>
  </si>
  <si>
    <t>Holomorphic disks and genus bounds</t>
  </si>
  <si>
    <t>MR2023281</t>
  </si>
  <si>
    <t xml:space="preserve">57M27 </t>
  </si>
  <si>
    <t>The Poincaré-Bendixson theorem for monotone cyclic feedback systems with</t>
  </si>
  <si>
    <t>MR1378763</t>
  </si>
  <si>
    <t>Painlevé's problem and the semiadditivity of analytic capacity</t>
  </si>
  <si>
    <t>MR1982794</t>
  </si>
  <si>
    <t xml:space="preserve">30C85 </t>
  </si>
  <si>
    <t>An explicit lower bound for a homogeneous rational linear form in</t>
  </si>
  <si>
    <t>MR1817252</t>
  </si>
  <si>
    <t>11J86</t>
  </si>
  <si>
    <t>Connecting invariant manifolds and the solution of the $C^1$ stability</t>
  </si>
  <si>
    <t>MR1432037</t>
  </si>
  <si>
    <t>58F10</t>
  </si>
  <si>
    <t>Hilbert schemes, polygraphs and the Macdonald positivity conjecture</t>
  </si>
  <si>
    <t>MR1839919</t>
  </si>
  <si>
    <t xml:space="preserve">14C05 </t>
  </si>
  <si>
    <t>Quiver varieties and Kac-Moody algebras</t>
  </si>
  <si>
    <t>MR1604167</t>
  </si>
  <si>
    <t xml:space="preserve">17B67 </t>
  </si>
  <si>
    <t>Existence and roughness of the exponential dichotomy for skew-product</t>
  </si>
  <si>
    <t>MR1347351</t>
  </si>
  <si>
    <t xml:space="preserve">34C35 </t>
  </si>
  <si>
    <t>Quiver varieties and finite-dimensional representations of quantum affine</t>
  </si>
  <si>
    <t>MR1808477</t>
  </si>
  <si>
    <t>The solution of the Kato square root problem for second order elliptic</t>
  </si>
  <si>
    <t>MR1933726</t>
  </si>
  <si>
    <t xml:space="preserve">47F05 </t>
  </si>
  <si>
    <t>Hall algebras, hereditary algebras and quantum groups</t>
  </si>
  <si>
    <t>MR1329046</t>
  </si>
  <si>
    <t xml:space="preserve">16G10 </t>
  </si>
  <si>
    <t>Flows on homogeneous spaces and Diophantine approximation on manifolds</t>
  </si>
  <si>
    <t>MR1652916</t>
  </si>
  <si>
    <t xml:space="preserve">11J83 </t>
  </si>
  <si>
    <t>Functorial products for ${\rm GL}_2\times{\rm GL}_3$ and the symmetric</t>
  </si>
  <si>
    <t>MR1923967</t>
  </si>
  <si>
    <t xml:space="preserve">11F70 </t>
  </si>
  <si>
    <t>Symplectic submanifolds and almost-complex geometry</t>
  </si>
  <si>
    <t>MR1438190</t>
  </si>
  <si>
    <t xml:space="preserve">53C15 </t>
  </si>
  <si>
    <t>Integrable systems on quad-graphs</t>
  </si>
  <si>
    <t>Int. Math. Res. Not.</t>
  </si>
  <si>
    <t>MR1890049</t>
  </si>
  <si>
    <t xml:space="preserve">37K60 </t>
  </si>
  <si>
    <t>Rectifiable sets in metric and Banach spaces</t>
  </si>
  <si>
    <t>Math. Ann.</t>
  </si>
  <si>
    <t>MR1800768</t>
  </si>
  <si>
    <t xml:space="preserve">28A75 </t>
  </si>
  <si>
    <t>Eigenfunctions, transfer matrices, and absolutely continuous spectrum of</t>
  </si>
  <si>
    <t>MR1666767</t>
  </si>
  <si>
    <t xml:space="preserve">47B39 </t>
  </si>
  <si>
    <t>Torification and factorization of birational maps</t>
  </si>
  <si>
    <t>MR1896232</t>
  </si>
  <si>
    <t xml:space="preserve">14E05 </t>
  </si>
  <si>
    <t>Dichotomies for linear evolutionary equations in Banach spaces</t>
  </si>
  <si>
    <t>MR1296160</t>
  </si>
  <si>
    <t xml:space="preserve">34G20 </t>
  </si>
  <si>
    <t>Values of Brownian intersection exponents. II. Plane exponents</t>
  </si>
  <si>
    <t>MR1879851</t>
  </si>
  <si>
    <t>The instability of naked singularities in the gravitational collapse of a</t>
  </si>
  <si>
    <t>MR1680551</t>
  </si>
  <si>
    <t xml:space="preserve">83C75 </t>
  </si>
  <si>
    <t>A Riemann-Hilbert approach to asymptotic problems arising in the theory</t>
  </si>
  <si>
    <t>MR1469319</t>
  </si>
  <si>
    <t xml:space="preserve">47G10 </t>
  </si>
  <si>
    <t>A positive answer to the Busemann-Petty problem in three dimensions</t>
  </si>
  <si>
    <t>MR1298719</t>
  </si>
  <si>
    <t xml:space="preserve">52A38 </t>
  </si>
  <si>
    <t>Gradient Young measures generated by sequences in Sobolev spaces</t>
  </si>
  <si>
    <t>MR1274138</t>
  </si>
  <si>
    <t xml:space="preserve">49Q10 </t>
  </si>
  <si>
    <t>${\rm SW}\Rightarrow{\rm Gr}$: from the Seiberg-Witten equations to</t>
  </si>
  <si>
    <t>MR1362874</t>
  </si>
  <si>
    <t>Convergence groups and Seifert fibered $3$-manifolds</t>
  </si>
  <si>
    <t>MR1296353</t>
  </si>
  <si>
    <t>Hurwitz numbers and intersections on moduli spaces of curves</t>
  </si>
  <si>
    <t>MR1864018</t>
  </si>
  <si>
    <t xml:space="preserve">14H30 </t>
  </si>
  <si>
    <t>Dynamics of quadratic polynomials. I, II</t>
  </si>
  <si>
    <t>MR1459261</t>
  </si>
  <si>
    <t xml:space="preserve">58F23 </t>
  </si>
  <si>
    <t>Twistor spaces, Einstein metrics and isomonodromic deformations</t>
  </si>
  <si>
    <t>MR1350695</t>
  </si>
  <si>
    <t xml:space="preserve">53C25 </t>
  </si>
  <si>
    <t>The Navier-Stokes limit of the Boltzmann equation for bounded collision</t>
  </si>
  <si>
    <t>MR2025302</t>
  </si>
  <si>
    <t xml:space="preserve">76A02 </t>
  </si>
  <si>
    <t>Ground states in non-relativistic quantum electrodynamics</t>
  </si>
  <si>
    <t>MR1856401</t>
  </si>
  <si>
    <t xml:space="preserve">81V10 </t>
  </si>
  <si>
    <t>Embedding of exact $C^*$-algebras in the Cuntz algebra $\scr O_2$</t>
  </si>
  <si>
    <t>MR1780426</t>
  </si>
  <si>
    <t>Embedding of exact C∗-algebras in the Cuntz algebra O2</t>
  </si>
  <si>
    <t>Représentations $p$-adiques et équations différentielles</t>
  </si>
  <si>
    <t>MR1906150</t>
  </si>
  <si>
    <t>Gauge theory and calibrated geometry. I</t>
  </si>
  <si>
    <t>MR1745014</t>
  </si>
  <si>
    <t xml:space="preserve">53C38 </t>
  </si>
  <si>
    <t>Singular homology of abstract algebraic varieties</t>
  </si>
  <si>
    <t>MR1376246</t>
  </si>
  <si>
    <t xml:space="preserve">14F99 </t>
  </si>
  <si>
    <t>Chern-Simons perturbation theory. II</t>
  </si>
  <si>
    <t>MR1258919</t>
  </si>
  <si>
    <t xml:space="preserve">58G26 </t>
  </si>
  <si>
    <t>Beurling's theorem for the Bergman space</t>
  </si>
  <si>
    <t>MR1440934</t>
  </si>
  <si>
    <t xml:space="preserve">46E20 </t>
  </si>
  <si>
    <t>The tame and the wild automorphisms of polynomial rings in three</t>
  </si>
  <si>
    <t>MR2015334</t>
  </si>
  <si>
    <t xml:space="preserve">13F20 </t>
  </si>
  <si>
    <t>On the structure of spaces with Ricci curvature bounded below. III</t>
  </si>
  <si>
    <t>MR1815411</t>
  </si>
  <si>
    <t>Homotopy fixed-point methods for Lie groups and finite loop spaces</t>
  </si>
  <si>
    <t>MR1274096</t>
  </si>
  <si>
    <t xml:space="preserve">55R35 </t>
  </si>
  <si>
    <t>$F$-modules: applications to local cohomology and $D$-modules in</t>
  </si>
  <si>
    <t>MR1476089</t>
  </si>
  <si>
    <t xml:space="preserve">13A35 </t>
  </si>
  <si>
    <t>Operator algebras and conformal field theory. III. Fusion of positive</t>
  </si>
  <si>
    <t>MR1645078</t>
  </si>
  <si>
    <t xml:space="preserve">81T05 </t>
  </si>
  <si>
    <t>Chtoucas de Drinfeld et correspondance de Langlands</t>
  </si>
  <si>
    <t>MR1875184</t>
  </si>
  <si>
    <t xml:space="preserve">11F52 </t>
  </si>
  <si>
    <t>Tensor product multiplicities, canonical bases and totally positive</t>
  </si>
  <si>
    <t>MR1802793</t>
  </si>
  <si>
    <t>$p$-adic étale cohomology and crystalline cohomology in the semi-stable</t>
  </si>
  <si>
    <t>MR1705837</t>
  </si>
  <si>
    <t>Smoothing effects and local existence theory for the generalized</t>
  </si>
  <si>
    <t>MR1660933</t>
  </si>
  <si>
    <t>35Q55</t>
  </si>
  <si>
    <t>A bilinear approach to the restriction and Kakeya conjectures</t>
  </si>
  <si>
    <t>MR1625056</t>
  </si>
  <si>
    <t xml:space="preserve">42B10 </t>
  </si>
  <si>
    <t>The radius of metric regularity</t>
  </si>
  <si>
    <t>MR1932710</t>
  </si>
  <si>
    <t xml:space="preserve">49J53 </t>
  </si>
  <si>
    <t>Construction des représentations $p$-adiques semi-stables</t>
  </si>
  <si>
    <t>MR1779803</t>
  </si>
  <si>
    <t xml:space="preserve">11S23 </t>
  </si>
  <si>
    <t>The dynamics on three-dimensional strictly convex energy surfaces</t>
  </si>
  <si>
    <t>MR1652928</t>
  </si>
  <si>
    <t xml:space="preserve">58F05 </t>
  </si>
  <si>
    <t>A regularized Siegel-Weil formula: the first term identity</t>
  </si>
  <si>
    <t>MR1289491</t>
  </si>
  <si>
    <t>The honeycomb model of GL(n)(C) tensor products II: Puzzles determine facets of the Littlewood-Richardson cone</t>
  </si>
  <si>
    <t>MR2015329</t>
  </si>
  <si>
    <t xml:space="preserve">14N15 </t>
  </si>
  <si>
    <t>Deviation of ergodic averages for area-preserving flows on surfaces of</t>
  </si>
  <si>
    <t>MR1888794</t>
  </si>
  <si>
    <t xml:space="preserve">37A25 </t>
  </si>
  <si>
    <t>Existence of C^1 critical subsolutions of the Hamilton-Jacobi equation</t>
  </si>
  <si>
    <t>MR2031431</t>
  </si>
  <si>
    <t xml:space="preserve">37J50 </t>
  </si>
  <si>
    <t>Lie algebroids, holonomy and characteristic classes</t>
  </si>
  <si>
    <t>MR1929305</t>
  </si>
  <si>
    <t xml:space="preserve">58H05 </t>
  </si>
  <si>
    <t>The curvature invariant of a Hilbert module over ${\bf</t>
  </si>
  <si>
    <t>MR1758582</t>
  </si>
  <si>
    <t>An equation of Monge-Ampère type in conformal geometry, and</t>
  </si>
  <si>
    <t>MR1923964</t>
  </si>
  <si>
    <t>On the existence of collisionless equivariant minimizers for the</t>
  </si>
  <si>
    <t>MR2031430</t>
  </si>
  <si>
    <t xml:space="preserve">70F10 </t>
  </si>
  <si>
    <t>Closed characteristics on compact convex hypersurfaces in $\bold R^{2n}$</t>
  </si>
  <si>
    <t>MR1906590</t>
  </si>
  <si>
    <t xml:space="preserve">37J45 </t>
  </si>
  <si>
    <t>Monodromy of certain Painlevé-VI transcendents and reflection groups</t>
  </si>
  <si>
    <t>MR1767271</t>
  </si>
  <si>
    <t xml:space="preserve">34M55 </t>
  </si>
  <si>
    <t>Compact $8$-manifolds with holonomy ${\rm Spin}(7)$</t>
  </si>
  <si>
    <t>MR1383960</t>
  </si>
  <si>
    <t>Stable pairs, linear systems and the Verlinde formula</t>
  </si>
  <si>
    <t>MR1273268</t>
  </si>
  <si>
    <t>Invariance of plurigenera</t>
  </si>
  <si>
    <t>MR1660941</t>
  </si>
  <si>
    <t xml:space="preserve">32L10 </t>
  </si>
  <si>
    <t>Classification of infinite-dimensional simple linearly compact Lie</t>
  </si>
  <si>
    <t>MR1652530</t>
  </si>
  <si>
    <t xml:space="preserve">17B05 </t>
  </si>
  <si>
    <t>Systems of differential delay equations: Floquet multipliers and discrete</t>
  </si>
  <si>
    <t>MR1378762</t>
  </si>
  <si>
    <t>$m$-isometric transformations of Hilbert space. I</t>
  </si>
  <si>
    <t>Integral Equations Operator Theory</t>
  </si>
  <si>
    <t>MR1321694</t>
  </si>
  <si>
    <t>There are three articles combined in a single Math Review.  There are 81 citations just a couple weeks later to the first in the series, MR1321694.</t>
  </si>
  <si>
    <t>Distribution of the partition function modulo $m$</t>
  </si>
  <si>
    <t>MR1745012</t>
  </si>
  <si>
    <t xml:space="preserve">11P83 </t>
  </si>
  <si>
    <t>The Seiberg-Witten equations and $4$-manifold topology</t>
  </si>
  <si>
    <t>Bull. Amer. Math. Soc. (N.S.)</t>
  </si>
  <si>
    <t>MR1339810</t>
  </si>
  <si>
    <t>There are infinitely many Carmichael numbers</t>
  </si>
  <si>
    <t>MR1283874</t>
  </si>
  <si>
    <t xml:space="preserve">11N13 </t>
  </si>
  <si>
    <t>Random walk in random groups</t>
  </si>
  <si>
    <t>MR1978492</t>
  </si>
  <si>
    <t>On the structure of spaces with Ricci curvature bounded below. II</t>
  </si>
  <si>
    <t>MR1815410</t>
  </si>
  <si>
    <t>Kazhdan-Lusztig polynomials and character formulae for the Lie</t>
  </si>
  <si>
    <t>MR1937204</t>
  </si>
  <si>
    <t>Multiplicités modulaires et représentations de ${\rm GL}_2({\bf Z}_p)$ et</t>
  </si>
  <si>
    <t>MR1944572</t>
  </si>
  <si>
    <t xml:space="preserve">11F80 </t>
  </si>
  <si>
    <t>Hofer's $L^\infty$-geometry: energy and stability of Hamiltonian flows.</t>
  </si>
  <si>
    <t>MR1354953</t>
  </si>
  <si>
    <t>Math Review combines two articles in one review, so WoS  citations are summed.  Citations to the corrections to each article, however were not included in either sum, because these were not included in the Math Review.</t>
  </si>
  <si>
    <t>Floer homology and Arnold conjecture</t>
  </si>
  <si>
    <t>MR1642105</t>
  </si>
  <si>
    <t>Scattering asymptotics for Riemann surfaces</t>
  </si>
  <si>
    <t>MR1454705</t>
  </si>
  <si>
    <t xml:space="preserve">58G25 </t>
  </si>
  <si>
    <t>Structures de contact en dimension trois et bifurcations des feuilletages</t>
  </si>
  <si>
    <t>MR1779622</t>
  </si>
  <si>
    <t>$p$-adic Banach spaces and families of modular forms</t>
  </si>
  <si>
    <t>MR1431135</t>
  </si>
  <si>
    <t xml:space="preserve">11F33 </t>
  </si>
  <si>
    <t>The infinitesimal 16th Hilbert problem in the quadratic case</t>
  </si>
  <si>
    <t>MR1817642</t>
  </si>
  <si>
    <t xml:space="preserve">34C07 </t>
  </si>
  <si>
    <t>Descent, motives and $K$-theory</t>
  </si>
  <si>
    <t>MR1409056</t>
  </si>
  <si>
    <t xml:space="preserve">14C35 </t>
  </si>
  <si>
    <t>Ricci flow on Kähler-Einstein surfaces</t>
  </si>
  <si>
    <t>MR1893004</t>
  </si>
  <si>
    <t>Braid groups are linear</t>
  </si>
  <si>
    <t>MR1888796</t>
  </si>
  <si>
    <t>MR1815219</t>
  </si>
  <si>
    <t>Rigidity of commensurators and irreducible lattices</t>
  </si>
  <si>
    <t>MR1767270</t>
  </si>
  <si>
    <t xml:space="preserve">22E40 </t>
  </si>
  <si>
    <t>Orbit equivalence rigidity</t>
  </si>
  <si>
    <t>MR1740985</t>
  </si>
  <si>
    <t xml:space="preserve">22F10 </t>
  </si>
  <si>
    <t>Algebraic index theorem for families</t>
  </si>
  <si>
    <t>MR1337107</t>
  </si>
  <si>
    <t xml:space="preserve">58G12 </t>
  </si>
  <si>
    <t>${\scr D}$-modules arithmétiques. I. Opérateurs différentiels de niveau</t>
  </si>
  <si>
    <t>MR1373933</t>
  </si>
  <si>
    <t xml:space="preserve">14F10 </t>
  </si>
  <si>
    <t>Vanishing theorems and character formulas for the Hilbert scheme of</t>
  </si>
  <si>
    <t>MR1918676</t>
  </si>
  <si>
    <t>Semi-invariants of quivers and saturation for Littlewood-Richardson</t>
  </si>
  <si>
    <t>MR1758750</t>
  </si>
  <si>
    <t xml:space="preserve">16G20 </t>
  </si>
  <si>
    <t>Théorie d'Iwasawa des représentations $p$-adiques sur un corps local</t>
  </si>
  <si>
    <t>MR1248080</t>
  </si>
  <si>
    <t xml:space="preserve">11G45 </t>
  </si>
  <si>
    <t>Primary cyclotomic units and a proof of Catalan's conjecture</t>
  </si>
  <si>
    <t>MR2076124</t>
  </si>
  <si>
    <t xml:space="preserve">11D61 </t>
  </si>
  <si>
    <t>Heights of Heegner points on Shimura curves</t>
  </si>
  <si>
    <t>MR1826411</t>
  </si>
  <si>
    <t>Bochner-Kähler metrics</t>
  </si>
  <si>
    <t>MR1824987</t>
  </si>
  <si>
    <t xml:space="preserve">53C55 </t>
  </si>
  <si>
    <t>Infinitesimal presentations of the Torelli groups</t>
  </si>
  <si>
    <t>MR1431828</t>
  </si>
  <si>
    <t xml:space="preserve">14H10 </t>
  </si>
  <si>
    <t>Singularities of theta divisors and the birational geometry of irregular</t>
  </si>
  <si>
    <t>MR1396893</t>
  </si>
  <si>
    <t xml:space="preserve">14K05 </t>
  </si>
  <si>
    <t>Partial hyperbolicity and robust transitivity</t>
  </si>
  <si>
    <t>MR1719547</t>
  </si>
  <si>
    <t>Dimension and product structure of hyperbolic measures</t>
  </si>
  <si>
    <t>MR1709302</t>
  </si>
  <si>
    <t xml:space="preserve">37C45 </t>
  </si>
  <si>
    <t>Feigenbaum-Coullet-Tresser universality and Milnor's hairiness conjecture</t>
  </si>
  <si>
    <t>MR1689333</t>
  </si>
  <si>
    <t xml:space="preserve">37F25 </t>
  </si>
  <si>
    <t>Boundary layers for viscous perturbations of noncharacteristic</t>
  </si>
  <si>
    <t>MR1604888</t>
  </si>
  <si>
    <t xml:space="preserve">35C20 </t>
  </si>
  <si>
    <t>The Hausdorff dimension of the boundary of the Mandelbrot set and Julia</t>
  </si>
  <si>
    <t>MR1626737</t>
  </si>
  <si>
    <t xml:space="preserve">37F35 </t>
  </si>
  <si>
    <t>Le problème des $n$ corps et les distances mutuelles</t>
  </si>
  <si>
    <t>MR1489897</t>
  </si>
  <si>
    <t>The classification of punctured-torus groups</t>
  </si>
  <si>
    <t>MR1689341</t>
  </si>
  <si>
    <t xml:space="preserve">30F40 </t>
  </si>
  <si>
    <t>On deformation rings and Hecke rings</t>
  </si>
  <si>
    <t>MR1405946</t>
  </si>
  <si>
    <t xml:space="preserve">11R39 </t>
  </si>
  <si>
    <t>Complete moduli in the presence of semiabelian group action</t>
  </si>
  <si>
    <t>MR1923963</t>
  </si>
  <si>
    <t xml:space="preserve">14K10 </t>
  </si>
  <si>
    <t>Unrectifiable $1$-sets have vanishing analytic capacity</t>
  </si>
  <si>
    <t>Rev. Mat. Iberoamericana</t>
  </si>
  <si>
    <t>MR1654535</t>
  </si>
  <si>
    <t>The Tits alternative for ${\rm Out}(F_n)$. I. Dynamics of</t>
  </si>
  <si>
    <t>MR1765705</t>
  </si>
  <si>
    <t xml:space="preserve">20E36 </t>
  </si>
  <si>
    <t>Singular and maximal Radon transforms: analysis and geometry</t>
  </si>
  <si>
    <t>MR1726701</t>
  </si>
  <si>
    <t>On subalgebras of the CAR-algebra</t>
  </si>
  <si>
    <t>MR1322641</t>
  </si>
  <si>
    <t>Monopoles and contact structures</t>
  </si>
  <si>
    <t>MR1474156</t>
  </si>
  <si>
    <t>Self-dual instantons and holomorphic curves</t>
  </si>
  <si>
    <t>MR1283871</t>
  </si>
  <si>
    <t xml:space="preserve">58E15 </t>
  </si>
  <si>
    <t>Finite energy foliations of tight three-spheres and Hamiltonian dynamics</t>
  </si>
  <si>
    <t>MR1954266</t>
  </si>
  <si>
    <t>Free boundary regularity for harmonic measures and Poisson kernels</t>
  </si>
  <si>
    <t>MR1726699</t>
  </si>
  <si>
    <t xml:space="preserve">31B15 </t>
  </si>
  <si>
    <t>MR1369416</t>
  </si>
  <si>
    <t>Embedded surfaces and the structure of Donaldson's polynomial invariants</t>
  </si>
  <si>
    <t>MR1338483</t>
  </si>
  <si>
    <t xml:space="preserve">57R40 </t>
  </si>
  <si>
    <t>Precise iteration formulae of the Maslov-type index theory and</t>
  </si>
  <si>
    <t>MR1780096</t>
  </si>
  <si>
    <t>The moduli space of Riemann surfaces is Kähler hyperbolic</t>
  </si>
  <si>
    <t>MR1745010</t>
  </si>
  <si>
    <t>Overconvergent modular forms and the Fontaine-Mazur conjecture</t>
  </si>
  <si>
    <t>MR1992017</t>
  </si>
  <si>
    <t>Groupes $p$-divisibles, groupes finis et modules filtrés</t>
  </si>
  <si>
    <t>MR1804530</t>
  </si>
  <si>
    <t xml:space="preserve">14L15 </t>
  </si>
  <si>
    <t>A Fredholm determinant formula for Toeplitz determinants</t>
  </si>
  <si>
    <t>MR1780118</t>
  </si>
  <si>
    <t xml:space="preserve">47B35 </t>
  </si>
  <si>
    <t>Solving moment problems by dimensional extension</t>
  </si>
  <si>
    <t>MR1709313</t>
  </si>
  <si>
    <t xml:space="preserve">47A57 </t>
  </si>
  <si>
    <t>The complex moment problem and subnormality: a polar decomposition</t>
  </si>
  <si>
    <t>MR1658092</t>
  </si>
  <si>
    <t>A mean value estimate for real character sums</t>
  </si>
  <si>
    <t>Acta Arith.</t>
  </si>
  <si>
    <t>MR1347489</t>
  </si>
  <si>
    <t xml:space="preserve">11L40 </t>
  </si>
  <si>
    <t>The non-vanishing of central values of automorphic $L$-functions and</t>
  </si>
  <si>
    <t>MR1815374</t>
  </si>
  <si>
    <t xml:space="preserve">11M20 </t>
  </si>
  <si>
    <t>Branching rules for modular representations of symmetric groups. II</t>
  </si>
  <si>
    <t>MR1319521</t>
  </si>
  <si>
    <t xml:space="preserve">20C30 </t>
  </si>
  <si>
    <t>Generalized group characters and complex oriented cohomology theories</t>
  </si>
  <si>
    <t>MR1758754</t>
  </si>
  <si>
    <t xml:space="preserve">55N22 </t>
  </si>
  <si>
    <t>$t,q$-Catalan numbers and the Hilbert scheme</t>
  </si>
  <si>
    <t>Discrete Math.</t>
  </si>
  <si>
    <t>MR1661369</t>
  </si>
  <si>
    <t xml:space="preserve">05E10 </t>
  </si>
  <si>
    <t>Support varieties for infinitesimal group schemes</t>
  </si>
  <si>
    <t>MR1443547</t>
  </si>
  <si>
    <t>A counterexample to the isomorphism problem for integral group rings</t>
  </si>
  <si>
    <t>MR1847590</t>
  </si>
  <si>
    <t xml:space="preserve">20C05 </t>
  </si>
  <si>
    <t>Nonvanishing of quadratic Dirichlet $L$-functions at $s=\frac12$</t>
  </si>
  <si>
    <t>MR1804529</t>
  </si>
  <si>
    <t>Subgroup growth and congruence subgroups</t>
  </si>
  <si>
    <t>MR1312501</t>
  </si>
  <si>
    <t xml:space="preserve">20H05 </t>
  </si>
  <si>
    <t>Differentiable and algebroid cohomology, van Est isomorphisms</t>
  </si>
  <si>
    <t>Comment. Math. Helv.</t>
  </si>
  <si>
    <t>MR2016690</t>
  </si>
  <si>
    <t>Fixed points and circle maps</t>
  </si>
  <si>
    <t>MR1607557</t>
  </si>
  <si>
    <t xml:space="preserve">58F20 </t>
  </si>
  <si>
    <t>Explicit descent for Jacobians of cyclic covers of the projective line</t>
  </si>
  <si>
    <t>MR1465369</t>
  </si>
  <si>
    <t>$m$-isometric transformations of Hilbert space. III</t>
  </si>
  <si>
    <t>MR1382018</t>
  </si>
  <si>
    <t>Crystal bases and two-sided cells of quantum affine algebras</t>
  </si>
  <si>
    <t>MR2066942</t>
  </si>
  <si>
    <t>Moduli spaces of abelian differentials: the principal boundary, counting</t>
  </si>
  <si>
    <t>MR2010740</t>
  </si>
  <si>
    <t>$tt^*$ geometry, Frobenius manifolds, their connections, and the</t>
  </si>
  <si>
    <t>MR1956595</t>
  </si>
  <si>
    <t xml:space="preserve">32S30 </t>
  </si>
  <si>
    <t>On Borel summation and Stokes phenomena for rank-$1$ nonlinear systems of</t>
  </si>
  <si>
    <t>MR1625999</t>
  </si>
  <si>
    <t>Traces of Sobolev functions on fractal type sets and characterization of</t>
  </si>
  <si>
    <t>MR1428124</t>
  </si>
  <si>
    <t>Classical groups, probabilistic methods, and the $(2,3)$-generation</t>
  </si>
  <si>
    <t>MR1405944</t>
  </si>
  <si>
    <t xml:space="preserve">20P05 </t>
  </si>
  <si>
    <t>Oka's inequality for currents and applications</t>
  </si>
  <si>
    <t>MR1324517</t>
  </si>
  <si>
    <t xml:space="preserve">32C30 </t>
  </si>
  <si>
    <t>Representations of symmetric groups and free probability</t>
  </si>
  <si>
    <t>MR1644993</t>
  </si>
  <si>
    <t>Central derivatives of Eisenstein series and height pairings</t>
  </si>
  <si>
    <t>MR1491448</t>
  </si>
  <si>
    <t xml:space="preserve">11F46 </t>
  </si>
  <si>
    <t>Quasisymmetric parametrizations of two-dimensional metric spheres</t>
  </si>
  <si>
    <t>MR1930885</t>
  </si>
  <si>
    <t xml:space="preserve">53C24 </t>
  </si>
  <si>
    <t>Integration on $\scr H_p\times\scr H$ and arithmetic applications</t>
  </si>
  <si>
    <t>MR1884617</t>
  </si>
  <si>
    <t xml:space="preserve">11G40 </t>
  </si>
  <si>
    <t>Invariant measures for Burgers equation with stochastic forcing</t>
  </si>
  <si>
    <t>MR1779561</t>
  </si>
  <si>
    <t xml:space="preserve">37L40 </t>
  </si>
  <si>
    <t>Multiplicities formula for geometric quantization. I, II</t>
  </si>
  <si>
    <t>MR1387225</t>
  </si>
  <si>
    <t>Two articles combined in single Math Review, so WoS citations are summed</t>
  </si>
  <si>
    <t>Canard cycles and center manifolds</t>
  </si>
  <si>
    <t>MR1327208</t>
  </si>
  <si>
    <t xml:space="preserve">34E10 </t>
  </si>
  <si>
    <t>$m$-isometric transformations of Hilbert space. II</t>
  </si>
  <si>
    <t>MR1346617</t>
  </si>
  <si>
    <t>Gromov's measure equivalence and rigidity of higher rank lattices</t>
  </si>
  <si>
    <t>MR1740986</t>
  </si>
  <si>
    <t>Upper bounds and asymptotics in a quantitative version of the Oppenheim</t>
  </si>
  <si>
    <t>MR1609447</t>
  </si>
  <si>
    <t xml:space="preserve">11E04 </t>
  </si>
  <si>
    <t>Intersection bodies and the Busemann-Petty inequalities in ${\bf R}^4$</t>
  </si>
  <si>
    <t>MR1298716</t>
  </si>
  <si>
    <t>Proof of the double bubble conjecture</t>
  </si>
  <si>
    <t>MR1906593</t>
  </si>
  <si>
    <t>53A10</t>
  </si>
  <si>
    <t>Families of Dirac operators, boundaries and the $b$-calculus</t>
  </si>
  <si>
    <t>MR1472895</t>
  </si>
  <si>
    <t>58G10</t>
  </si>
  <si>
    <t>Reduced power operations in motivic cohomology</t>
  </si>
  <si>
    <t>MR2031198</t>
  </si>
  <si>
    <t xml:space="preserve">14F42 </t>
  </si>
  <si>
    <t>An infinite Ramsey theorem and some Banach-space dichotomies</t>
  </si>
  <si>
    <t>MR1954235</t>
  </si>
  <si>
    <t xml:space="preserve">46B20 </t>
  </si>
  <si>
    <t>Sharp estimates for the arithmetic Nullstellensatz</t>
  </si>
  <si>
    <t>MR1853355</t>
  </si>
  <si>
    <t xml:space="preserve">11G50 </t>
  </si>
  <si>
    <t>The spectrum of coupled random matrices</t>
  </si>
  <si>
    <t>MR1709307</t>
  </si>
  <si>
    <t xml:space="preserve">82B05 </t>
  </si>
  <si>
    <t>Counting pseudo-holomorphic submanifolds in dimension $4$</t>
  </si>
  <si>
    <t>MR1438194</t>
  </si>
  <si>
    <t xml:space="preserve">58D10 </t>
  </si>
  <si>
    <t>Mapping class groups are automatic</t>
  </si>
  <si>
    <t>MR1343324</t>
  </si>
  <si>
    <t xml:space="preserve">57M07 </t>
  </si>
  <si>
    <t>Irreducible $4$-manifolds need not be complex</t>
  </si>
  <si>
    <t>1993</t>
  </si>
  <si>
    <t>MR1230927</t>
  </si>
  <si>
    <t xml:space="preserve">57R55 </t>
  </si>
  <si>
    <t>The subconvexity problem for Artin $L$-functions</t>
  </si>
  <si>
    <t>MR1923476</t>
  </si>
  <si>
    <t xml:space="preserve">11F66 </t>
  </si>
  <si>
    <t>Spectral analysis of long wavelength periodic waves and applications</t>
  </si>
  <si>
    <t>MR1476091</t>
  </si>
  <si>
    <t xml:space="preserve">35Qxx </t>
  </si>
  <si>
    <t>Isometries, shifts, Cuntz algebras and multiresolution wavelet analysis</t>
  </si>
  <si>
    <t>MR1465320</t>
  </si>
  <si>
    <t xml:space="preserve">46Lxx </t>
  </si>
  <si>
    <t>Spectral sets and factorizations of finite abelian groups</t>
  </si>
  <si>
    <t>MR1442160</t>
  </si>
  <si>
    <t>Modular functions and transcendence questions</t>
  </si>
  <si>
    <t>MR1422383</t>
  </si>
  <si>
    <t xml:space="preserve">11J89 </t>
  </si>
  <si>
    <t>Branching rules for modular representations of symmetric groups. III.</t>
  </si>
  <si>
    <t>J. London Math. Soc. (2)</t>
  </si>
  <si>
    <t>MR1395065</t>
  </si>
  <si>
    <t>Moduli spaces of singular Yamabe metrics</t>
  </si>
  <si>
    <t>MR1356375</t>
  </si>
  <si>
    <t>$L^2$-topological invariants of $3$-manifolds</t>
  </si>
  <si>
    <t>MR1323981</t>
  </si>
  <si>
    <t>Démonstration de la conjecture $\tau$</t>
  </si>
  <si>
    <t>MR1953260</t>
  </si>
  <si>
    <t>Infinite families of exact sums of squares formulas, Jacobi elliptic</t>
  </si>
  <si>
    <t>Ramanujan J.</t>
  </si>
  <si>
    <t>MR1906722</t>
  </si>
  <si>
    <t xml:space="preserve">11E25 </t>
  </si>
  <si>
    <t>Two-primary algebraic $K$-theory of rings of integers in number fields</t>
  </si>
  <si>
    <t>MR1697095</t>
  </si>
  <si>
    <t xml:space="preserve">19D50 </t>
  </si>
  <si>
    <t>The Cassels-Tate pairing on polarized abelian varieties</t>
  </si>
  <si>
    <t>MR1740984</t>
  </si>
  <si>
    <t xml:space="preserve">11G10 </t>
  </si>
  <si>
    <t>Automorphic forms and Lorentzian Kac-Moody algebras. II</t>
  </si>
  <si>
    <t>Internat. J. Math.</t>
  </si>
  <si>
    <t>MR1616929</t>
  </si>
  <si>
    <t xml:space="preserve">11F22 </t>
  </si>
  <si>
    <t>Zariski geometries</t>
  </si>
  <si>
    <t>MR1311822</t>
  </si>
  <si>
    <t xml:space="preserve">03C60 </t>
  </si>
  <si>
    <t>Noncommutative graded domains with quadratic growth</t>
  </si>
  <si>
    <t>MR1358976</t>
  </si>
  <si>
    <t xml:space="preserve">16P90 </t>
  </si>
  <si>
    <t>Character sheaves and almost characters of reductive groups. I, II</t>
  </si>
  <si>
    <t>MR1318530</t>
  </si>
  <si>
    <t>20G05</t>
  </si>
  <si>
    <t>Two articles combined in a single Math Review.  So WoS citations to both articles are summed</t>
  </si>
  <si>
    <t>Hausdorff dimension and conformal dynamics. II. Geometrically finite</t>
  </si>
  <si>
    <t>MR1789177</t>
  </si>
  <si>
    <t>Hecke theory and equidistribution for the quantization of linear maps of</t>
  </si>
  <si>
    <t>MR1758239</t>
  </si>
  <si>
    <t xml:space="preserve">11F25 </t>
  </si>
  <si>
    <t>Smooth $p$-adic analytic spaces are locally contractible</t>
  </si>
  <si>
    <t>MR1702143</t>
  </si>
  <si>
    <t>14G22</t>
  </si>
  <si>
    <t>Irreducible representations of Lie algebras of reductive groups and the</t>
  </si>
  <si>
    <t>MR1345285</t>
  </si>
  <si>
    <t>Ricci curvature, minimal volumes, and Seiberg-Witten theory</t>
  </si>
  <si>
    <t>MR1872548</t>
  </si>
  <si>
    <t>Twisted connected sums and special Riemannian holonomy</t>
  </si>
  <si>
    <t>MR2024648</t>
  </si>
  <si>
    <t xml:space="preserve">53C29 </t>
  </si>
  <si>
    <t>The cubic moment of central values of automorphic $L$-functions</t>
  </si>
  <si>
    <t>MR1779567</t>
  </si>
  <si>
    <t>Geometry of configurations, polylogarithms, and motivic cohomology</t>
  </si>
  <si>
    <t>MR1348706</t>
  </si>
  <si>
    <t xml:space="preserve">19F27 </t>
  </si>
  <si>
    <t>Gauge theory for embedded surfaces. II</t>
  </si>
  <si>
    <t>MR1308489</t>
  </si>
  <si>
    <t>Hasse principle and weak approximation for pencils of Severi-Brauer and</t>
  </si>
  <si>
    <t>MR1285781</t>
  </si>
  <si>
    <t xml:space="preserve">11G35 </t>
  </si>
  <si>
    <t>Elliptic spectra, the Witten genus and the theorem of the cube</t>
  </si>
  <si>
    <t>MR1869850</t>
  </si>
  <si>
    <t xml:space="preserve">55N34 </t>
  </si>
  <si>
    <t>Théorie d'Iwasawa des représentations de de Rham d'un corps local</t>
  </si>
  <si>
    <t>MR1668555</t>
  </si>
  <si>
    <t>Analytic functional models and local spectral theory</t>
  </si>
  <si>
    <t>Proc. London Math. Soc. (3)</t>
  </si>
  <si>
    <t>MR1455859</t>
  </si>
  <si>
    <t xml:space="preserve">47B40 </t>
  </si>
  <si>
    <t>A few remarks about symplectic filling</t>
  </si>
  <si>
    <t>MR2023279</t>
  </si>
  <si>
    <t>Classification of irreducible holonomies of torsion-free affine connections</t>
  </si>
  <si>
    <t>MR1715321</t>
  </si>
  <si>
    <t>MR1715321 and MR1740981 in single review</t>
  </si>
  <si>
    <t>Singular integral operators with rough convolution kernels</t>
  </si>
  <si>
    <t>MR1317232</t>
  </si>
  <si>
    <t>42B20</t>
  </si>
  <si>
    <t>The isomorphism problem for hyperbolic groups. I</t>
  </si>
  <si>
    <t>MR1324134</t>
  </si>
  <si>
    <t>On the K-theory of local fields</t>
  </si>
  <si>
    <t>MR1998478</t>
  </si>
  <si>
    <t>Minimizing area among Lagrangian surfaces: the mapping problem</t>
  </si>
  <si>
    <t>MR1895348</t>
  </si>
  <si>
    <t xml:space="preserve">53D12 </t>
  </si>
  <si>
    <t>The local pro-$p$ anabelian geometry of curves</t>
  </si>
  <si>
    <t>MR1720187</t>
  </si>
  <si>
    <t xml:space="preserve">14G32 </t>
  </si>
  <si>
    <t>On the equivariant Tamagawa number conjecture for Tate motives</t>
  </si>
  <si>
    <t>MR1992015</t>
  </si>
  <si>
    <t>Proof of the gradient conjecture of R. Thom</t>
  </si>
  <si>
    <t>MR1815701</t>
  </si>
  <si>
    <t xml:space="preserve">37C10 </t>
  </si>
  <si>
    <t>On the Iwasawa invariants of elliptic curves</t>
  </si>
  <si>
    <t>MR1784796</t>
  </si>
  <si>
    <t xml:space="preserve">11R23 </t>
  </si>
  <si>
    <t>The analogues of entropy and of Fisher's information measure in free</t>
  </si>
  <si>
    <t>MR1711843</t>
  </si>
  <si>
    <t>46L54</t>
  </si>
  <si>
    <t>Local connectivity of the Julia set of real polynomials</t>
  </si>
  <si>
    <t>MR1637647</t>
  </si>
  <si>
    <t>Automorphisms, root systems, and compactifications of homogeneous</t>
  </si>
  <si>
    <t>MR1311823</t>
  </si>
  <si>
    <t xml:space="preserve">14L30 </t>
  </si>
  <si>
    <t>Commutants of unitaries in UHF algebras and functorial properties of</t>
  </si>
  <si>
    <t>MR1282196</t>
  </si>
  <si>
    <t>Commutator structure of operator ideals</t>
  </si>
  <si>
    <t>MR2058779</t>
  </si>
  <si>
    <t xml:space="preserve">47L20 </t>
  </si>
  <si>
    <t>Toroidal varieties and the weak factorization theorem</t>
  </si>
  <si>
    <t>MR2013783</t>
  </si>
  <si>
    <t xml:space="preserve">14M25 </t>
  </si>
  <si>
    <t>Cohomogeneity one manifolds with positive Ricci curvature</t>
  </si>
  <si>
    <t>MR1923478</t>
  </si>
  <si>
    <t>53C21</t>
  </si>
  <si>
    <t>How to find all roots of complex polynomials by Newton's method</t>
  </si>
  <si>
    <t>MR1859017</t>
  </si>
  <si>
    <t xml:space="preserve">37F10 </t>
  </si>
  <si>
    <t>Low lying zeros of families of $L$-functions</t>
  </si>
  <si>
    <t>Inst. Hautes Études Sci. Publ. Math.</t>
  </si>
  <si>
    <t>MR1828743</t>
  </si>
  <si>
    <t xml:space="preserve">11M41 </t>
  </si>
  <si>
    <t>A Harish-Chandra homomorphism for reductive group actions</t>
  </si>
  <si>
    <t>MR1298713</t>
  </si>
  <si>
    <t>The structure of finite $p$-groups: effective proof of the coclass</t>
  </si>
  <si>
    <t>MR1258908</t>
  </si>
  <si>
    <t xml:space="preserve">20D15 </t>
  </si>
  <si>
    <t>Motivic cohomology with Z/2-coefficients</t>
  </si>
  <si>
    <t>MR2031199</t>
  </si>
  <si>
    <t>Triangulated categories and Kac-Moody algebras</t>
  </si>
  <si>
    <t>MR1760751</t>
  </si>
  <si>
    <t>Weak semistable reduction in characteristic 0</t>
  </si>
  <si>
    <t>MR1738451</t>
  </si>
  <si>
    <t xml:space="preserve">14D06 </t>
  </si>
  <si>
    <t>Tamagawa measures on universal torsors and points of bounded height on</t>
  </si>
  <si>
    <t>Astérisque</t>
  </si>
  <si>
    <t>MR1679841</t>
  </si>
  <si>
    <t>Simply connected algebras of polynomial growth</t>
  </si>
  <si>
    <t>Compositio Math.</t>
  </si>
  <si>
    <t>MR1473607</t>
  </si>
  <si>
    <t>16G60</t>
  </si>
  <si>
    <t>Milnor and Ray-Singer metrics on the equivariant determinant of a flat</t>
  </si>
  <si>
    <t>MR1262703</t>
  </si>
  <si>
    <t>Homotopy hyperbolic 3-manifolds are hyperbolic</t>
  </si>
  <si>
    <t>MR1973051</t>
  </si>
  <si>
    <t>Filtrations de type Hasse-Arf et monodromie $p$-adique</t>
  </si>
  <si>
    <t>MR1906151</t>
  </si>
  <si>
    <t xml:space="preserve">12H25 </t>
  </si>
  <si>
    <t>Logarithmic series and Hodge integrals in the tautological ring</t>
  </si>
  <si>
    <t>Michigan Math. J.</t>
  </si>
  <si>
    <t>MR1786488</t>
  </si>
  <si>
    <t>A problem of Linnik for elliptic curves and mean-value estimates for</t>
  </si>
  <si>
    <t>MR1728875</t>
  </si>
  <si>
    <t xml:space="preserve">11F30 </t>
  </si>
  <si>
    <t>A stability property of symplectic packing</t>
  </si>
  <si>
    <t>MR1681101</t>
  </si>
  <si>
    <t>Stratification of minimal surfaces, mean curvature flows, and harmonic</t>
  </si>
  <si>
    <t>MR1465365</t>
  </si>
  <si>
    <t xml:space="preserve">49Q05 </t>
  </si>
  <si>
    <t>Raghunathan's conjectures for Cartesian products of real and $p$-adic Lie</t>
  </si>
  <si>
    <t>MR1321062</t>
  </si>
  <si>
    <t>Witten's conjecture and property P</t>
  </si>
  <si>
    <t>MR2023280</t>
  </si>
  <si>
    <t>Analytic properties of zeta functions and subgroup growth</t>
  </si>
  <si>
    <t>MR1815702</t>
  </si>
  <si>
    <t>Concentration of measure and isoperimetric inequalities in product spaces</t>
  </si>
  <si>
    <t>MR1361756</t>
  </si>
  <si>
    <t xml:space="preserve">60E15 </t>
  </si>
  <si>
    <t>Equidistribution of roots of a quadratic congruence to prime moduli</t>
  </si>
  <si>
    <t>MR1324141</t>
  </si>
  <si>
    <t xml:space="preserve">11N64 </t>
  </si>
  <si>
    <t>Special values of anticyclotomic $L$-functions</t>
  </si>
  <si>
    <t>MR1953292</t>
  </si>
  <si>
    <t>On the asymptotic geometry of abelian-by-cyclic groups</t>
  </si>
  <si>
    <t>MR1768110</t>
  </si>
  <si>
    <t xml:space="preserve">20F69 </t>
  </si>
  <si>
    <t>${\bf A}^1$-homotopy theory of schemes</t>
  </si>
  <si>
    <t>MR1813224</t>
  </si>
  <si>
    <t xml:space="preserve">14F35 </t>
  </si>
  <si>
    <t>Non-uniform hyperbolicity and universal bounds for $S$-unimodal maps</t>
  </si>
  <si>
    <t>MR1625708</t>
  </si>
  <si>
    <t>A polynomial counterexample to the Markus-Yamabe conjecture</t>
  </si>
  <si>
    <t>MR1483974</t>
  </si>
  <si>
    <t xml:space="preserve">34D05 </t>
  </si>
  <si>
    <t>Geometric Eisenstein series</t>
  </si>
  <si>
    <t>MR1933587</t>
  </si>
  <si>
    <t>Uniform distribution of Heegner points</t>
  </si>
  <si>
    <t>MR1892842</t>
  </si>
  <si>
    <t>Quiver varieties and tensor products</t>
  </si>
  <si>
    <t>MR1865400</t>
  </si>
  <si>
    <t>Rational approximation to algebraic numbers of small height: the</t>
  </si>
  <si>
    <t>MR1837094</t>
  </si>
  <si>
    <t xml:space="preserve">11J68 </t>
  </si>
  <si>
    <t>An improvement of the quantitative subspace theorem</t>
  </si>
  <si>
    <t>MR1394517</t>
  </si>
  <si>
    <t>Matroids, motives, and a conjecture of Kontsevich</t>
  </si>
  <si>
    <t>MR1950482</t>
  </si>
  <si>
    <t xml:space="preserve">14G10 </t>
  </si>
  <si>
    <t>Flops and derived categories</t>
  </si>
  <si>
    <t>MR1893007</t>
  </si>
  <si>
    <t xml:space="preserve">14E30 </t>
  </si>
  <si>
    <t>Prescribing scalar curvature on $S^N$. I. A priori estimates</t>
  </si>
  <si>
    <t>MR1871492</t>
  </si>
  <si>
    <t>The stable mapping class group and $Q(\Bbb C \roman P^\infty_+)$</t>
  </si>
  <si>
    <t>MR1856399</t>
  </si>
  <si>
    <t xml:space="preserve">55P47 </t>
  </si>
  <si>
    <t>Torsion algebraic cycles and complex cobordism</t>
  </si>
  <si>
    <t>MR1423033</t>
  </si>
  <si>
    <t xml:space="preserve">14C25 </t>
  </si>
  <si>
    <t>Branching rules for modular representations of symmetric groups. I</t>
  </si>
  <si>
    <t>J. Algebra</t>
  </si>
  <si>
    <t>MR1359899</t>
  </si>
  <si>
    <t>Moduli of representations of the fundamental group of a smooth projective</t>
  </si>
  <si>
    <t>MR1320603</t>
  </si>
  <si>
    <t>MR1307297</t>
  </si>
  <si>
    <t>A stable cohomotopy refinement of Seiberg-Witten invariants. I</t>
  </si>
  <si>
    <t>MR2025298</t>
  </si>
  <si>
    <t>Moduli spaces of higher spin curves and integrable hierarchies</t>
  </si>
  <si>
    <t>MR1827643</t>
  </si>
  <si>
    <t xml:space="preserve">14H70 </t>
  </si>
  <si>
    <t>The polynomial $X^2+Y^4$ captures its primes</t>
  </si>
  <si>
    <t>MR1670065</t>
  </si>
  <si>
    <t xml:space="preserve">11N05 </t>
  </si>
  <si>
    <t>Quotient spaces modulo algebraic groups</t>
  </si>
  <si>
    <t>MR1432036</t>
  </si>
  <si>
    <t>On the geometric and topological rigidity of hyperbolic $3$-manifolds</t>
  </si>
  <si>
    <t>MR1354958</t>
  </si>
  <si>
    <t>Effective stability and KAM theory</t>
  </si>
  <si>
    <t>MR1398328</t>
  </si>
  <si>
    <t>Asymptotic behavior of polynomials orthonormal on a homogeneous set</t>
  </si>
  <si>
    <t>J. Anal. Math.</t>
  </si>
  <si>
    <t>MR1981915</t>
  </si>
  <si>
    <t>The direct summand conjecture in dimension three</t>
  </si>
  <si>
    <t>MR1933722</t>
  </si>
  <si>
    <t xml:space="preserve">13B02 </t>
  </si>
  <si>
    <t>Mazur's conjecture on higher Heegner points</t>
  </si>
  <si>
    <t>MR1908058</t>
  </si>
  <si>
    <t>Lagrangian barriers and symplectic embeddings</t>
  </si>
  <si>
    <t>MR1844078</t>
  </si>
  <si>
    <t>The space of real-analytic functions has no basis</t>
  </si>
  <si>
    <t>Studia Math.</t>
  </si>
  <si>
    <t>MR1792604</t>
  </si>
  <si>
    <t xml:space="preserve">46E10 </t>
  </si>
  <si>
    <t>Spectral determination of analytic bi-axisymmetric plane domains</t>
  </si>
  <si>
    <t>MR1779616</t>
  </si>
  <si>
    <t xml:space="preserve">58J50 </t>
  </si>
  <si>
    <t>The large-scale geometry of Hilbert modular groups</t>
  </si>
  <si>
    <t>MR1431001</t>
  </si>
  <si>
    <t>Banach spaces determined by their uniform structures</t>
  </si>
  <si>
    <t>MR1392325</t>
  </si>
  <si>
    <t>46Bxx</t>
  </si>
  <si>
    <t>A smooth counterexample to the Seifert conjecture</t>
  </si>
  <si>
    <t>MR1307902</t>
  </si>
  <si>
    <t xml:space="preserve">57R25 </t>
  </si>
  <si>
    <t>Diophantine approximations on projective spaces</t>
  </si>
  <si>
    <t>MR1253191</t>
  </si>
  <si>
    <t>Higher composition laws. I. A new view on Gauss composition</t>
  </si>
  <si>
    <t>MR2051392</t>
  </si>
  <si>
    <t xml:space="preserve">11E76 </t>
  </si>
  <si>
    <t>An infinite-dimensional version of the Schur-Horn convexity theorem</t>
  </si>
  <si>
    <t>MR1674643</t>
  </si>
  <si>
    <t xml:space="preserve">22E65 </t>
  </si>
  <si>
    <t>$3n-5$ edges do force a subdivision of $K_5$</t>
  </si>
  <si>
    <t>Combinatorica</t>
  </si>
  <si>
    <t>MR1722261</t>
  </si>
  <si>
    <t>05C35</t>
  </si>
  <si>
    <t>Sur le théorème de l'indice des équations différentielles $p$-adiques. II</t>
  </si>
  <si>
    <t>MR1477761</t>
  </si>
  <si>
    <t>Localization and the quantization conjecture</t>
  </si>
  <si>
    <t>MR1422429</t>
  </si>
  <si>
    <t>A polynomially bounded operator on Hilbert space which is not similar to</t>
  </si>
  <si>
    <t>MR1415321</t>
  </si>
  <si>
    <t xml:space="preserve">47Axx </t>
  </si>
  <si>
    <t>Twisted $S$-units, $p$-adic class number formulas, and the Lichtenbaum</t>
  </si>
  <si>
    <t>MR1408541</t>
  </si>
  <si>
    <t xml:space="preserve">11R70 </t>
  </si>
  <si>
    <t>A Minkowski problem for electrostatic capacity</t>
  </si>
  <si>
    <t>MR1395668</t>
  </si>
  <si>
    <t>Wave-trace invariants</t>
  </si>
  <si>
    <t>MR1390650</t>
  </si>
  <si>
    <t>Topologie des feuilles génériques</t>
  </si>
  <si>
    <t>MR1324140</t>
  </si>
  <si>
    <t xml:space="preserve">57R30 </t>
  </si>
  <si>
    <t>A generalization of Birkhoff's pointwise ergodic theorem</t>
  </si>
  <si>
    <t>MR1294672</t>
  </si>
  <si>
    <t xml:space="preserve">28D15 </t>
  </si>
  <si>
    <t>The Goodwillie tower of the identity functor and the unstable periodic</t>
  </si>
  <si>
    <t>MR1669268</t>
  </si>
  <si>
    <t xml:space="preserve">55Q40 </t>
  </si>
  <si>
    <t>Good points and constructive resolution of singularities</t>
  </si>
  <si>
    <t>MR1654779</t>
  </si>
  <si>
    <t>14E15</t>
  </si>
  <si>
    <t>Périodes des variétés abéliennes à multiplication complexe</t>
  </si>
  <si>
    <t>MR1247996</t>
  </si>
  <si>
    <t xml:space="preserve">14K22 </t>
  </si>
  <si>
    <t>Invariants $l^2$ de relations d'équivalence et de groupes</t>
  </si>
  <si>
    <t>MR1953191</t>
  </si>
  <si>
    <t xml:space="preserve">22D40 </t>
  </si>
  <si>
    <t>Extrapolation of Carleson measures and the analyticity of Kato's</t>
  </si>
  <si>
    <t>MR1879847</t>
  </si>
  <si>
    <t>Mollification of the fourth moment of automorphic $L$-functions and</t>
  </si>
  <si>
    <t>MR1784797</t>
  </si>
  <si>
    <t>The symplectic Thom conjecture</t>
  </si>
  <si>
    <t>MR1745017</t>
  </si>
  <si>
    <t>Asymptotic distribution of resonances for convex obstacles</t>
  </si>
  <si>
    <t>MR1738044</t>
  </si>
  <si>
    <t xml:space="preserve">35P20 </t>
  </si>
  <si>
    <t>Volterra semigroups have invariant subspaces</t>
  </si>
  <si>
    <t>MR1682061</t>
  </si>
  <si>
    <t xml:space="preserve">47A15 </t>
  </si>
  <si>
    <t>A commutant lifting theorem for a domain in $\bold C^2$ and spectral</t>
  </si>
  <si>
    <t>MR1674635</t>
  </si>
  <si>
    <t>Non-commutative vector valued $L_p$-spaces and completely $p$-summing</t>
  </si>
  <si>
    <t>MR1648908</t>
  </si>
  <si>
    <t xml:space="preserve">46L52 </t>
  </si>
  <si>
    <t>On the topological entropy of geodesic flows</t>
  </si>
  <si>
    <t>MR1443332</t>
  </si>
  <si>
    <t>Extremal solutions of the two-dimensional $L$-problem of moments</t>
  </si>
  <si>
    <t>MR1380658</t>
  </si>
  <si>
    <t>Catégories dérivées et variétés de Deligne-Lusztig</t>
  </si>
  <si>
    <t>MR2010739</t>
  </si>
  <si>
    <t>The solution of the Kato problem for divergence form elliptic operators</t>
  </si>
  <si>
    <t>MR1933725</t>
  </si>
  <si>
    <t>The dihedral Lie algebras and Galois symmetries of $\pi_1^{(l)}(\Bbb</t>
  </si>
  <si>
    <t>MR1869113</t>
  </si>
  <si>
    <t>Bernstein inequalities and applications to analytic geometry and</t>
  </si>
  <si>
    <t>MR1446379</t>
  </si>
  <si>
    <t xml:space="preserve">34A25 </t>
  </si>
  <si>
    <t>Asymptotic analysis of Oseen type equations in a channel at small</t>
  </si>
  <si>
    <t>MR1422110</t>
  </si>
  <si>
    <t xml:space="preserve">35B25 </t>
  </si>
  <si>
    <t>Further improvements in Waring's problem</t>
  </si>
  <si>
    <t>MR1351319</t>
  </si>
  <si>
    <t>There is a follow-up paper reviewed in this same Math Review, but has separate citation counts in both MathSciNet and WoS, so is excluded.</t>
  </si>
  <si>
    <t>Real laminations and the topological dynamics of complex</t>
  </si>
  <si>
    <t>MR2054016</t>
  </si>
  <si>
    <t xml:space="preserve">37F20 </t>
  </si>
  <si>
    <t>A parametrized index theorem for the algebraic K-theory Euler class</t>
  </si>
  <si>
    <t>MR1982793</t>
  </si>
  <si>
    <t xml:space="preserve">19D10 </t>
  </si>
  <si>
    <t>A proof of the finite filling conjecture</t>
  </si>
  <si>
    <t>MR1909249</t>
  </si>
  <si>
    <t xml:space="preserve">57M25 </t>
  </si>
  <si>
    <t>On a Toeplitz determinant identity of Borodin and Okounkov</t>
  </si>
  <si>
    <t>MR1780119</t>
  </si>
  <si>
    <t>Simple zeros of the Riemann zeta-function</t>
  </si>
  <si>
    <t>MR1616809</t>
  </si>
  <si>
    <t>11M26</t>
  </si>
  <si>
    <t>The Mumford-Tate conjecture for Drinfeld-modules</t>
  </si>
  <si>
    <t>Publ. Res. Inst. Math. Sci.</t>
  </si>
  <si>
    <t>MR1474696</t>
  </si>
  <si>
    <t xml:space="preserve">11G09 </t>
  </si>
  <si>
    <t>Analytic and Reidemeister torsion for representations in finite type</t>
  </si>
  <si>
    <t>MR1415762</t>
  </si>
  <si>
    <t>Simple groups, probabilistic methods, and a conjecture of Kantor and</t>
  </si>
  <si>
    <t>MR1402569</t>
  </si>
  <si>
    <t>Density properties of harmonic measure</t>
  </si>
  <si>
    <t>MR1356778</t>
  </si>
  <si>
    <t>On the homotopy types of compact Kähler and complex projective manifolds</t>
  </si>
  <si>
    <t>MR2076925</t>
  </si>
  <si>
    <t xml:space="preserve">32J27 </t>
  </si>
  <si>
    <t>Simple Jordan superalgebras with semisimple even part</t>
  </si>
  <si>
    <t>MR2019625</t>
  </si>
  <si>
    <t>17C70</t>
  </si>
  <si>
    <t>Integrals of Borcherds forms</t>
  </si>
  <si>
    <t>MR1988501</t>
  </si>
  <si>
    <t>Deforming Galois representations and the conjectures of Serre and</t>
  </si>
  <si>
    <t>MR1935843</t>
  </si>
  <si>
    <t>11F80</t>
  </si>
  <si>
    <t>Isoperimetric and isodiametric functions of groups</t>
  </si>
  <si>
    <t>MR1933723</t>
  </si>
  <si>
    <t>Set-polynomials and polynomial extension of the Hales-Jewett theorem</t>
  </si>
  <si>
    <t>MR1715320</t>
  </si>
  <si>
    <t xml:space="preserve">05D10 </t>
  </si>
  <si>
    <t>Geometric and homological characterizations of polynomial growth strongly</t>
  </si>
  <si>
    <t>MR1411134</t>
  </si>
  <si>
    <t xml:space="preserve">16G60 </t>
  </si>
  <si>
    <t>Exemples de plongements des groupes ${\rm PSL}_2({\bf F}_p)$ dans des</t>
  </si>
  <si>
    <t>MR1369427</t>
  </si>
  <si>
    <t xml:space="preserve">20G15 </t>
  </si>
  <si>
    <t>Crystalline Dieudonné module theory via formal and rigid geometry</t>
  </si>
  <si>
    <t>MR1383213</t>
  </si>
  <si>
    <t xml:space="preserve">14L05 </t>
  </si>
  <si>
    <t>Definable subgroups of algebraic groups over finite fields</t>
  </si>
  <si>
    <t>MR1329903</t>
  </si>
  <si>
    <t xml:space="preserve">20G40 </t>
  </si>
  <si>
    <t>Derivatives of Eisenstein series and Faltings heights</t>
  </si>
  <si>
    <t>Compos. Math.</t>
  </si>
  <si>
    <t>MR2059224</t>
  </si>
  <si>
    <t>Operator synthesis. I. Synthetic sets, bilattices and tensor algebras</t>
  </si>
  <si>
    <t>MR2044225</t>
  </si>
  <si>
    <t xml:space="preserve">47L35 </t>
  </si>
  <si>
    <t>Elliptic genera of singular varieties</t>
  </si>
  <si>
    <t>MR1953295</t>
  </si>
  <si>
    <t xml:space="preserve">58J26 </t>
  </si>
  <si>
    <t>Quaternionic holomorphic geometry: Plücker formula, Dirac eigenvalue</t>
  </si>
  <si>
    <t>MR1869849</t>
  </si>
  <si>
    <t xml:space="preserve">53C26 </t>
  </si>
  <si>
    <t>Heegner points, $p$-adic $L$-functions, and the Cerednik-Drinfeld</t>
  </si>
  <si>
    <t>MR1614543</t>
  </si>
  <si>
    <t>Delayed singularity formation in $2$D compressible flow</t>
  </si>
  <si>
    <t>Amer. J. Math.</t>
  </si>
  <si>
    <t>MR1439554</t>
  </si>
  <si>
    <t>Minoration de la hauteur normalisée dans un tore</t>
  </si>
  <si>
    <t>J. Inst. Math. Jussieu</t>
  </si>
  <si>
    <t>MR1990219</t>
  </si>
  <si>
    <t>Remarks on a conjecture of Fontaine and Mazur</t>
  </si>
  <si>
    <t>MR1954941</t>
  </si>
  <si>
    <t>A stable trace formula. I. General expansions</t>
  </si>
  <si>
    <t>MR1954821</t>
  </si>
  <si>
    <t xml:space="preserve">11F72 </t>
  </si>
  <si>
    <t>Vinogradov's integral and bounds for the Riemann zeta function</t>
  </si>
  <si>
    <t>MR1936814</t>
  </si>
  <si>
    <t xml:space="preserve">11L15 </t>
  </si>
  <si>
    <t>Some examples for the Poincaré and Painlevé problems</t>
  </si>
  <si>
    <t>MR1914932</t>
  </si>
  <si>
    <t xml:space="preserve">34A26 </t>
  </si>
  <si>
    <t>Scalar curvature, metric degenerations and the static vacuum Einstein</t>
  </si>
  <si>
    <t>MR1726233</t>
  </si>
  <si>
    <t>Multiplicities of Dupin hypersurfaces</t>
  </si>
  <si>
    <t>MR1720184</t>
  </si>
  <si>
    <t xml:space="preserve">53C40 </t>
  </si>
  <si>
    <t>Plethystic formulas for Macdonald $q,t$-Kostka coefficients</t>
  </si>
  <si>
    <t>MR1420484</t>
  </si>
  <si>
    <t xml:space="preserve">05E05 </t>
  </si>
  <si>
    <t>Classification of certain infinite simple $C^*$-algebras. II</t>
  </si>
  <si>
    <t>MR1360606</t>
  </si>
  <si>
    <t>Every ordinary symplectic isogeny class in positive characteristic is</t>
  </si>
  <si>
    <t>MR1353306</t>
  </si>
  <si>
    <t>Classification of certain infinite simple $C^*$-algebras</t>
  </si>
  <si>
    <t>MR1345038</t>
  </si>
  <si>
    <t>Absolutely continuous invariant measures for expanding piecewise linear</t>
  </si>
  <si>
    <t>MR1835391</t>
  </si>
  <si>
    <t xml:space="preserve">37C40 </t>
  </si>
  <si>
    <t>The algebras of semi-invariants of quivers</t>
  </si>
  <si>
    <t>Transform. Groups</t>
  </si>
  <si>
    <t>MR1800533</t>
  </si>
  <si>
    <t>The coalgebra of the free difference quotient and free probability</t>
  </si>
  <si>
    <t>MR1744647</t>
  </si>
  <si>
    <t xml:space="preserve">46L54 </t>
  </si>
  <si>
    <t>Automorphic forms and Lorentzian Kac-Moody algebras. I</t>
  </si>
  <si>
    <t>MR1616925</t>
  </si>
  <si>
    <t>Quasinilpotent operators and the invariant subspace problem</t>
  </si>
  <si>
    <t>MR1610408</t>
  </si>
  <si>
    <t>47A15</t>
  </si>
  <si>
    <t>Spectral sets whose spectrum is a lattice with a base</t>
  </si>
  <si>
    <t>MR1418517</t>
  </si>
  <si>
    <t>Hyperbolic groups and their quotients of bounded exponents</t>
  </si>
  <si>
    <t>MR1327257</t>
  </si>
  <si>
    <t>Anderson localization for Schrödinger operators on $\bold Z^2$ with</t>
  </si>
  <si>
    <t>MR1947458</t>
  </si>
  <si>
    <t xml:space="preserve">81Q10 </t>
  </si>
  <si>
    <t>Reflection groups of Lorentzian lattices</t>
  </si>
  <si>
    <t>MR1773561</t>
  </si>
  <si>
    <t xml:space="preserve">11H56 </t>
  </si>
  <si>
    <t>Arithmetic Hirzebruch-Zagier cycles</t>
  </si>
  <si>
    <t>MR1717613</t>
  </si>
  <si>
    <t>Resolvent tests for similarity to a normal operator</t>
  </si>
  <si>
    <t>MR1674839</t>
  </si>
  <si>
    <t xml:space="preserve">47A10 </t>
  </si>
  <si>
    <t>Complex symplectic geometry with applications to ordinary differential</t>
  </si>
  <si>
    <t>MR1637066</t>
  </si>
  <si>
    <t xml:space="preserve">34B05 </t>
  </si>
  <si>
    <t>Sur le théorème de finitude de la cohomologie $p$-adique d'une variété</t>
  </si>
  <si>
    <t>MR1473068</t>
  </si>
  <si>
    <t>14F30</t>
  </si>
  <si>
    <t>Yamabe metrics on cylindrical manifolds</t>
  </si>
  <si>
    <t>MR1982146</t>
  </si>
  <si>
    <t>Control theorems of coherent sheaves on Shimura varieties of PEL type</t>
  </si>
  <si>
    <t>MR1954939</t>
  </si>
  <si>
    <t>Isoperimetric functions of groups and computational complexity of the</t>
  </si>
  <si>
    <t>MR1933724</t>
  </si>
  <si>
    <t>The residual finiteness of negatively curved polygons of finite groups</t>
  </si>
  <si>
    <t>MR1923477</t>
  </si>
  <si>
    <t xml:space="preserve">20E26 </t>
  </si>
  <si>
    <t>An elliptic incarnation of the Bailey chain</t>
  </si>
  <si>
    <t>MR1918235</t>
  </si>
  <si>
    <t xml:space="preserve">33D15 </t>
  </si>
  <si>
    <t>Geometry of compactifications of locally symmetric spaces</t>
  </si>
  <si>
    <t>Ann. Inst. Fourier (Grenoble)</t>
  </si>
  <si>
    <t>MR1906482</t>
  </si>
  <si>
    <t>Moduli of vector bundles on projective surfaces: some basic results</t>
  </si>
  <si>
    <t>MR1376250</t>
  </si>
  <si>
    <t>14D20</t>
  </si>
  <si>
    <t>Quasiconformal mappings, operators on Hilbert space, and local formulae</t>
  </si>
  <si>
    <t>MR1293305</t>
  </si>
  <si>
    <t>Galois structure of de Rham cohomology of tame covers of schemes</t>
  </si>
  <si>
    <t>MR1274097</t>
  </si>
  <si>
    <t xml:space="preserve">11R33 </t>
  </si>
  <si>
    <t>Rank one elliptic $A$-modules and $A$-harmonic series</t>
  </si>
  <si>
    <t>MR1262925</t>
  </si>
  <si>
    <t>Higher composition laws. II. On cubic analogues of Gauss composition</t>
  </si>
  <si>
    <t>MR2081442</t>
  </si>
  <si>
    <t>A stable cohomotopy refinement of Seiberg-Witten invariants. II</t>
  </si>
  <si>
    <t>MR2025299</t>
  </si>
  <si>
    <t>Principal nilpotent pairs in a semisimple Lie algebra. I</t>
  </si>
  <si>
    <t>MR1760750</t>
  </si>
  <si>
    <t>Defining the Turing jump</t>
  </si>
  <si>
    <t>MR1739227</t>
  </si>
  <si>
    <t xml:space="preserve">03D28 </t>
  </si>
  <si>
    <t>Mauvaise réduction des variétés de Drinfeld et correspondance de</t>
  </si>
  <si>
    <t>MR1719811</t>
  </si>
  <si>
    <t xml:space="preserve">11S37 </t>
  </si>
  <si>
    <t>Abstract root subgroups and quadratic action</t>
  </si>
  <si>
    <t>MR1671440</t>
  </si>
  <si>
    <t xml:space="preserve">20E32 </t>
  </si>
  <si>
    <t>Systèmes d'Euler $p$-adiques et théorie d'Iwasawa</t>
  </si>
  <si>
    <t>MR1662231</t>
  </si>
  <si>
    <t>The Morse-Smale structure of a generic reaction-diffusion equation in</t>
  </si>
  <si>
    <t>MR1434918</t>
  </si>
  <si>
    <t xml:space="preserve">35K57 </t>
  </si>
  <si>
    <t>The complexity of the pigeonhole principle</t>
  </si>
  <si>
    <t>MR1312870</t>
  </si>
  <si>
    <t>03F20</t>
  </si>
  <si>
    <t>DT-operators and decomposability of Voiculescu's circular operator</t>
  </si>
  <si>
    <t>MR2033566</t>
  </si>
  <si>
    <t>Zoll manifolds and complex surfaces</t>
  </si>
  <si>
    <t>MR1979367</t>
  </si>
  <si>
    <t xml:space="preserve">53C22 </t>
  </si>
  <si>
    <t>Finite quotients of the multiplicative group of a finite dimensional</t>
  </si>
  <si>
    <t>MR1915823</t>
  </si>
  <si>
    <t xml:space="preserve">16K20 </t>
  </si>
  <si>
    <t>Dwork's conjecture on unit root zeta functions</t>
  </si>
  <si>
    <t>MR1740990</t>
  </si>
  <si>
    <t>On residue symbols and the Mullineux conjecture</t>
  </si>
  <si>
    <t>J. Algebraic Combin.</t>
  </si>
  <si>
    <t>MR1616083</t>
  </si>
  <si>
    <t>Quasi-isometric rigidity of nonuniform lattices in higher rank symmetric</t>
  </si>
  <si>
    <t>MR1475886</t>
  </si>
  <si>
    <t>Limit theorems for random transformations and processes in random</t>
  </si>
  <si>
    <t>MR1451607</t>
  </si>
  <si>
    <t>Existence and behavior of the radial limits of a bounded capillary surface at a corner.</t>
  </si>
  <si>
    <t>Pacific J. Math.</t>
  </si>
  <si>
    <t>MR1433987</t>
  </si>
  <si>
    <t>MR1433987 and MR1452541 in a single review</t>
  </si>
  <si>
    <t>Gaussian primes</t>
  </si>
  <si>
    <t>MR1438827</t>
  </si>
  <si>
    <t>Transition tori in the five-body problem</t>
  </si>
  <si>
    <t>MR1404385</t>
  </si>
  <si>
    <t>Irreducibility of moduli of rank-$2$ vector bundles on algebraic surfaces</t>
  </si>
  <si>
    <t>MR1285529</t>
  </si>
  <si>
    <t xml:space="preserve">14J20 </t>
  </si>
  <si>
    <t>Variétés sphériques de type $A$</t>
  </si>
  <si>
    <t>MR1896179</t>
  </si>
  <si>
    <t>Hard ball systems are completely hyperbolic</t>
  </si>
  <si>
    <t>MR1680535</t>
  </si>
  <si>
    <t xml:space="preserve">37D20 </t>
  </si>
  <si>
    <t>Lattice gases, large deviations, and the incompressible Navier-Stokes</t>
  </si>
  <si>
    <t>MR1652971</t>
  </si>
  <si>
    <t xml:space="preserve">60K35 </t>
  </si>
  <si>
    <t>Sur la cohomologie à supports compacts des variétés de Shimura pour ${\rm</t>
  </si>
  <si>
    <t>MR1440724</t>
  </si>
  <si>
    <t>Noncrossed products and nonabelian crossed products over $\bold Q(t)$ and</t>
  </si>
  <si>
    <t>MR1323680</t>
  </si>
  <si>
    <t>Iwasawa theory and Fitting ideals</t>
  </si>
  <si>
    <t>MR1998607</t>
  </si>
  <si>
    <t>A fixed point formula of Lefschetz type in Arakelov geometry. I.</t>
  </si>
  <si>
    <t>MR1872550</t>
  </si>
  <si>
    <t>${\rm Gr}\Longrightarrow{\rm SW}$: from pseudo-holomorphic curves to</t>
  </si>
  <si>
    <t>MR1728301</t>
  </si>
  <si>
    <t>Hypercontractivity over complex manifolds</t>
  </si>
  <si>
    <t>MR1710181</t>
  </si>
  <si>
    <t xml:space="preserve">58J65 </t>
  </si>
  <si>
    <t>Quasiminimal surfaces of codimension $1$ and John domains</t>
  </si>
  <si>
    <t>MR1625982</t>
  </si>
  <si>
    <t>The characteristic square of a factor and the cocycle conjugacy of</t>
  </si>
  <si>
    <t>MR1621416</t>
  </si>
  <si>
    <t xml:space="preserve">46L55 </t>
  </si>
  <si>
    <t>Rigidity of quasi-isometries for symmetric spaces and Euclidean buildings</t>
  </si>
  <si>
    <t>MR1608566</t>
  </si>
  <si>
    <t xml:space="preserve">53C35 </t>
  </si>
  <si>
    <t>Endoscopy, theta-liftings, and period integrals for the unitary group in</t>
  </si>
  <si>
    <t>MR1454699</t>
  </si>
  <si>
    <t>Subnormal operators and quadrature domains</t>
  </si>
  <si>
    <t>MR1445362</t>
  </si>
  <si>
    <t>The inverse spectral problem for self-adjoint Hankel operators</t>
  </si>
  <si>
    <t>MR1351320</t>
  </si>
  <si>
    <t>A new proof of multisummability of formal solutions of nonlinear</t>
  </si>
  <si>
    <t>MR1303885</t>
  </si>
  <si>
    <t>Proof of the Boltzmann-Sinai ergodic hypothesis for typical hard disk</t>
  </si>
  <si>
    <t>MR2004458</t>
  </si>
  <si>
    <t>Central extensions of reductive groups by $\bold K_2$</t>
  </si>
  <si>
    <t>MR1896177</t>
  </si>
  <si>
    <t>Primes represented by $x^3+2y^3$</t>
  </si>
  <si>
    <t>MR1828372</t>
  </si>
  <si>
    <t xml:space="preserve">11N32 </t>
  </si>
  <si>
    <t>On the number of nonreal zeros of real entire functions and the</t>
  </si>
  <si>
    <t>MR1769725</t>
  </si>
  <si>
    <t xml:space="preserve">30D15 </t>
  </si>
  <si>
    <t>Double exponential estimate for the number of zeros of complete abelian</t>
  </si>
  <si>
    <t>MR1353310</t>
  </si>
  <si>
    <t xml:space="preserve">58F21 </t>
  </si>
  <si>
    <t>Vector bundles and ${\rm SO}(3)$-invariants for elliptic surfaces</t>
  </si>
  <si>
    <t>MR1273414</t>
  </si>
  <si>
    <t xml:space="preserve">14J27 </t>
  </si>
  <si>
    <t>Topological cyclic homology of the integers</t>
  </si>
  <si>
    <t>MR1317117</t>
  </si>
  <si>
    <t>A proof of the gap labeling conjecture</t>
  </si>
  <si>
    <t>MR2021006</t>
  </si>
  <si>
    <t>The spectrum of multiplicative functions</t>
  </si>
  <si>
    <t>MR1829755</t>
  </si>
  <si>
    <t>Higher rank case of Dwork's conjecture</t>
  </si>
  <si>
    <t>MR1775738</t>
  </si>
  <si>
    <t>On finite homomorphic images of the multiplicative group of a division</t>
  </si>
  <si>
    <t>MR1680555</t>
  </si>
  <si>
    <t>16K20</t>
  </si>
  <si>
    <t>Galois structure of $K$-groups of rings of integers</t>
  </si>
  <si>
    <t>$K$-Theory</t>
  </si>
  <si>
    <t>MR1641555</t>
  </si>
  <si>
    <t>On exponential sums over smooth numbers</t>
  </si>
  <si>
    <t>MR1465368</t>
  </si>
  <si>
    <t xml:space="preserve">11P05 </t>
  </si>
  <si>
    <t>Evolution of singularities, generalized Liapunov function and generalized</t>
  </si>
  <si>
    <t>MR1448216</t>
  </si>
  <si>
    <t xml:space="preserve">76C99 </t>
  </si>
  <si>
    <t>The existence of equilibria in certain games, separation for families of</t>
  </si>
  <si>
    <t>MR1357742</t>
  </si>
  <si>
    <t xml:space="preserve">90D20 </t>
  </si>
  <si>
    <t>On restricted perturbations in inverse images and a description of</t>
  </si>
  <si>
    <t>MR1322640</t>
  </si>
  <si>
    <t>A stable trace formula. III. Proof of the main theorems</t>
  </si>
  <si>
    <t>MR2031854</t>
  </si>
  <si>
    <t>On the conjectures of Birch and Swinnerton-Dyer in characteristic</t>
  </si>
  <si>
    <t>MR2000469</t>
  </si>
  <si>
    <t>A general stratification theorem for exponential sums, and applications</t>
  </si>
  <si>
    <t>MR1868601</t>
  </si>
  <si>
    <t>11L07</t>
  </si>
  <si>
    <t>Addendum to: ``Classification of irreducible holonomies of torsion-free</t>
  </si>
  <si>
    <t>MR1740981</t>
  </si>
  <si>
    <t>Classification of irreducible holonomies of torsion-free affine</t>
  </si>
  <si>
    <t>$\rm PU(2)$ monopoles. I. Regularity, Uhlenbeck compactness, and</t>
  </si>
  <si>
    <t>MR1664908</t>
  </si>
  <si>
    <t>Crossed products by $C_0(X)$-actions</t>
  </si>
  <si>
    <t>MR1641562</t>
  </si>
  <si>
    <t>The Riemann hypothesis for the Goss zeta function for $\bold F_q[T]$</t>
  </si>
  <si>
    <t>J. Number Theory</t>
  </si>
  <si>
    <t>MR1630979</t>
  </si>
  <si>
    <t xml:space="preserve">11R58 </t>
  </si>
  <si>
    <t>Algebraic invariant curves for the Liénard equation</t>
  </si>
  <si>
    <t>MR1433130</t>
  </si>
  <si>
    <t xml:space="preserve">34C05 </t>
  </si>
  <si>
    <t>Local factorization of birational maps</t>
  </si>
  <si>
    <t>MR1491444</t>
  </si>
  <si>
    <t>Cyclic phenomena for composition operators</t>
  </si>
  <si>
    <t>MR1396955</t>
  </si>
  <si>
    <t xml:space="preserve">47B38 </t>
  </si>
  <si>
    <t>Completeness of translates in weighted spaces on the half-line</t>
  </si>
  <si>
    <t>MR1310845</t>
  </si>
  <si>
    <t xml:space="preserve">43A20 </t>
  </si>
  <si>
    <t>Commuting partial differential operators and vector bundles over abelian</t>
  </si>
  <si>
    <t>MR1262427</t>
  </si>
  <si>
    <t xml:space="preserve">14K30 </t>
  </si>
  <si>
    <t>Cycles on Siegel threefolds and derivatives of Eisenstein series</t>
  </si>
  <si>
    <t>MR1834500</t>
  </si>
  <si>
    <t>Rank one case of Dwork's conjecture</t>
  </si>
  <si>
    <t>MR1775761</t>
  </si>
  <si>
    <t>Locally complete intersection homomorphisms and a conjecture of Quillen</t>
  </si>
  <si>
    <t>MR1726700</t>
  </si>
  <si>
    <t xml:space="preserve">13D03 </t>
  </si>
  <si>
    <t>${\bf C}^*$-actions on ${\bf C}^3$: the smooth locus of the quotient is</t>
  </si>
  <si>
    <t>J. Algebraic Geom.</t>
  </si>
  <si>
    <t>MR1703610</t>
  </si>
  <si>
    <t xml:space="preserve">14R20 </t>
  </si>
  <si>
    <t>Sur certaines sommes d'exponentielles sur les nombres premiers</t>
  </si>
  <si>
    <t>MR1604298</t>
  </si>
  <si>
    <t xml:space="preserve">11L07 </t>
  </si>
  <si>
    <t>Cases of equality in the Riesz rearrangement inequality</t>
  </si>
  <si>
    <t>MR1394967</t>
  </si>
  <si>
    <t xml:space="preserve">26D10 </t>
  </si>
  <si>
    <t>Semi-stability and heights of cycles</t>
  </si>
  <si>
    <t>MR1292112</t>
  </si>
  <si>
    <t>A C^2-smooth counterexample to the Hamiltonian Seifert conjecture in</t>
  </si>
  <si>
    <t>MR2031857</t>
  </si>
  <si>
    <t>The topology at infinity of Coxeter groups and buildings</t>
  </si>
  <si>
    <t>MR1949112</t>
  </si>
  <si>
    <t>Limit canonical systems on curves with two components</t>
  </si>
  <si>
    <t>MR1918674</t>
  </si>
  <si>
    <t>Fields of $u$-invariant $9$</t>
  </si>
  <si>
    <t>MR1884616</t>
  </si>
  <si>
    <t>On Iwasawa theory of crystalline representations</t>
  </si>
  <si>
    <t>MR1773559</t>
  </si>
  <si>
    <t xml:space="preserve">11S15 </t>
  </si>
  <si>
    <t>The complete separable extension property</t>
  </si>
  <si>
    <t>MR1753414</t>
  </si>
  <si>
    <t xml:space="preserve">46L07 </t>
  </si>
  <si>
    <t>Pseudocontinuations and the backward shift</t>
  </si>
  <si>
    <t>MR1631561</t>
  </si>
  <si>
    <t>Ergodic theory on ${\rm SL}(n)$, Diophantine approximations and anomalies</t>
  </si>
  <si>
    <t>MR1618631</t>
  </si>
  <si>
    <t xml:space="preserve">11P21 </t>
  </si>
  <si>
    <t>A Lie algebra attached to a projective variety</t>
  </si>
  <si>
    <t>MR1465328</t>
  </si>
  <si>
    <t xml:space="preserve">14F25 </t>
  </si>
  <si>
    <t>Finiteness of isomorphism classes of curves in positive characteristic</t>
  </si>
  <si>
    <t>MR2073193</t>
  </si>
  <si>
    <t>Weighted completion of Galois groups and Galois actions on the</t>
  </si>
  <si>
    <t>MR2025807</t>
  </si>
  <si>
    <t>Fundamental groups of manifolds with positive isotropic curvature</t>
  </si>
  <si>
    <t>MR1999925</t>
  </si>
  <si>
    <t>Global $L$-functions over function fields</t>
  </si>
  <si>
    <t>MR1924278</t>
  </si>
  <si>
    <t>On lifting from classical groups to ${\rm GL}_N$</t>
  </si>
  <si>
    <t>MR1863734</t>
  </si>
  <si>
    <t>In search of the invisible spectrum</t>
  </si>
  <si>
    <t>MR1738071</t>
  </si>
  <si>
    <t xml:space="preserve">46J20 </t>
  </si>
  <si>
    <t>The number of solutions of $\phi(x)=m$</t>
  </si>
  <si>
    <t>MR1715326</t>
  </si>
  <si>
    <t xml:space="preserve">11N60 </t>
  </si>
  <si>
    <t>Mixing properties of the generalized $T,T^{-1}$-process</t>
  </si>
  <si>
    <t>MR1482994</t>
  </si>
  <si>
    <t xml:space="preserve">28D05 </t>
  </si>
  <si>
    <t>On representing finite lattices as intervals in subgroup lattices of</t>
  </si>
  <si>
    <t>MR1474164</t>
  </si>
  <si>
    <t xml:space="preserve">20D30 </t>
  </si>
  <si>
    <t>Solution of the truncated complex moment problem for flat data</t>
  </si>
  <si>
    <t>MR1303090</t>
  </si>
  <si>
    <t>Regular solutions of the stationary Navier-Stokes equations on $\bold</t>
  </si>
  <si>
    <t>MR1343647</t>
  </si>
  <si>
    <t xml:space="preserve">76D05 </t>
  </si>
  <si>
    <t>Stokes phenomenon, multisummability and differential Galois groups</t>
  </si>
  <si>
    <t>MR1303886</t>
  </si>
  <si>
    <t>Half density quantization of the moduli space of flat connections and</t>
  </si>
  <si>
    <t>MR1231958</t>
  </si>
  <si>
    <t>Methods in the theory of hereditarily indecomposable Banach spaces</t>
  </si>
  <si>
    <t>MR2053392</t>
  </si>
  <si>
    <t>Equivariant de Rham torsions</t>
  </si>
  <si>
    <t>MR2051391</t>
  </si>
  <si>
    <t xml:space="preserve">58J52 </t>
  </si>
  <si>
    <t>Lifshitz tails for 2-dimensional random Schrödinger operators</t>
  </si>
  <si>
    <t>MR1979772</t>
  </si>
  <si>
    <t xml:space="preserve">82B44 </t>
  </si>
  <si>
    <t>The Kadison-Kaplansky conjecture for word-hyperbolic groups</t>
  </si>
  <si>
    <t>MR1914620</t>
  </si>
  <si>
    <t xml:space="preserve">22D15 </t>
  </si>
  <si>
    <t>Métriques autoduales sur la boule</t>
  </si>
  <si>
    <t>MR1908060</t>
  </si>
  <si>
    <t>Generic finiteness for Dziobek configurations</t>
  </si>
  <si>
    <t>MR1851188</t>
  </si>
  <si>
    <t>The word and Riemannian metrics on lattices of semisimple groups</t>
  </si>
  <si>
    <t>MR1828742</t>
  </si>
  <si>
    <t>On the divergence everywhere of trigonometric Fourier series</t>
  </si>
  <si>
    <t>MR1753494</t>
  </si>
  <si>
    <t>42A20</t>
  </si>
  <si>
    <t>Discrete analogues in harmonic analysis. I. $l^2$ estimates for singular</t>
  </si>
  <si>
    <t>MR1719802</t>
  </si>
  <si>
    <t>The universal regular quotient of the Chow group of points on projective</t>
  </si>
  <si>
    <t>MR1669284</t>
  </si>
  <si>
    <t>Finite simple groups which projectively embed in an exceptional Lie group</t>
  </si>
  <si>
    <t>MR1653177</t>
  </si>
  <si>
    <t xml:space="preserve">20G20 </t>
  </si>
  <si>
    <t>Asymptotic sieve for primes</t>
  </si>
  <si>
    <t>MR1670069</t>
  </si>
  <si>
    <t>Existence and persistence of invariant manifolds for semiflows in Banach</t>
  </si>
  <si>
    <t>MR1445489</t>
  </si>
  <si>
    <t xml:space="preserve">58F30 </t>
  </si>
  <si>
    <t>Sur les feuilletages analytiques réels et le problème du centre</t>
  </si>
  <si>
    <t>MR1419014</t>
  </si>
  <si>
    <t xml:space="preserve">58F18 </t>
  </si>
  <si>
    <t>The density in a one-dimensional potential</t>
  </si>
  <si>
    <t>MR1286771</t>
  </si>
  <si>
    <t xml:space="preserve">81V45 </t>
  </si>
  <si>
    <t>K3 surfaces with involution, equivariant analytic torsion</t>
  </si>
  <si>
    <t>MR2047658</t>
  </si>
  <si>
    <t>Mean dimension, small entropy factors and an embedding theorem</t>
  </si>
  <si>
    <t>MR1793417</t>
  </si>
  <si>
    <t xml:space="preserve">37B40 </t>
  </si>
  <si>
    <t>Correction to: ``Existence and behavior of the radial limits of a bounded</t>
  </si>
  <si>
    <t>MR1452541</t>
  </si>
  <si>
    <t xml:space="preserve">58E12 </t>
  </si>
  <si>
    <t>Cohomology of units and $L$-values at zero</t>
  </si>
  <si>
    <t>MR1423032</t>
  </si>
  <si>
    <t>Infinite Burnside groups of even period</t>
  </si>
  <si>
    <t>MR1405529</t>
  </si>
  <si>
    <t>Chow polylogarithms and regulators</t>
  </si>
  <si>
    <t>MR1312980</t>
  </si>
  <si>
    <t>Probabilistic Diophantine approximation. I. Kronecker sequences (2)</t>
  </si>
  <si>
    <t>MR1298720</t>
  </si>
  <si>
    <t xml:space="preserve">11J72 </t>
  </si>
  <si>
    <t>This line added and previous line disambiguated with this line.</t>
  </si>
  <si>
    <t>Sur la convexité holomorphe des revêtements linéaires réductifs d'une</t>
  </si>
  <si>
    <t>MR2061328</t>
  </si>
  <si>
    <t xml:space="preserve">32E05 </t>
  </si>
  <si>
    <t>The existential Hilbert 16-th problem and an estimate for cyclicity of</t>
  </si>
  <si>
    <t>MR1961336</t>
  </si>
  <si>
    <t>Zeta determinants on manifolds with boundary</t>
  </si>
  <si>
    <t>MR1918493</t>
  </si>
  <si>
    <t>A stable trace formula. II. Global descent</t>
  </si>
  <si>
    <t>MR1802795</t>
  </si>
  <si>
    <t>A compactification of Hénon mappings in ${\bf C}^2$ as dynamical systems</t>
  </si>
  <si>
    <t>MR1768111</t>
  </si>
  <si>
    <t>On a refined Stark conjecture for function fields</t>
  </si>
  <si>
    <t>MR1691163</t>
  </si>
  <si>
    <t>Almost automorphic and almost periodic dynamics in skew-product semiflows</t>
  </si>
  <si>
    <t>MR1445493</t>
  </si>
  <si>
    <t>The classification of the simple modular Lie algebras. VI. Solving the</t>
  </si>
  <si>
    <t>MR1390047</t>
  </si>
  <si>
    <t xml:space="preserve">17B50 </t>
  </si>
  <si>
    <t>Existence of regular solutions to the stationary Navier-Stokes equations</t>
  </si>
  <si>
    <t>MR1343646</t>
  </si>
  <si>
    <t>Geometric models and compactness of composition operators</t>
  </si>
  <si>
    <t>MR1308616</t>
  </si>
  <si>
    <t>Multivariable Nehari problem and interpolation</t>
  </si>
  <si>
    <t>MR1979022</t>
  </si>
  <si>
    <t>Zero-cycles and $K$-theory on normal surfaces</t>
  </si>
  <si>
    <t>MR1935844</t>
  </si>
  <si>
    <t xml:space="preserve">14C15 </t>
  </si>
  <si>
    <t>Forte souplesse intersystolique de variétés fermées et de polyèdres</t>
  </si>
  <si>
    <t>MR1927080</t>
  </si>
  <si>
    <t>Equivariant Seiberg-Witten Floer homology</t>
  </si>
  <si>
    <t>MR1895135</t>
  </si>
  <si>
    <t xml:space="preserve">57R58 </t>
  </si>
  <si>
    <t>Algebraic leaves of algebraic foliations over number fields</t>
  </si>
  <si>
    <t>MR1863738</t>
  </si>
  <si>
    <t>Family blowup formula, admissible graphs and the enumeration of singular</t>
  </si>
  <si>
    <t>MR1868322</t>
  </si>
  <si>
    <t>$p$-adic periods, $p$-adic $L$-functions, and the $p$-adic uniformization</t>
  </si>
  <si>
    <t>MR1695201</t>
  </si>
  <si>
    <t>Ramified deformation problems</t>
  </si>
  <si>
    <t>MR1682986</t>
  </si>
  <si>
    <t>On an elliptic analogue of Zagier's conjecture</t>
  </si>
  <si>
    <t>MR1443532</t>
  </si>
  <si>
    <t>Package deal theorems and splitting orders in dimension $1$</t>
  </si>
  <si>
    <t>MR1351493</t>
  </si>
  <si>
    <t xml:space="preserve">16D70 </t>
  </si>
  <si>
    <t>Krull-Schmidt theorems in dimension $1$</t>
  </si>
  <si>
    <t>MR1351492</t>
  </si>
  <si>
    <t>On superoptimal approximation by analytic and meromorphic matrix-valued</t>
  </si>
  <si>
    <t>MR1345037</t>
  </si>
  <si>
    <t>Constructions of majorizing measures, Bernoulli processes and cotype</t>
  </si>
  <si>
    <t>MR1302336</t>
  </si>
  <si>
    <t xml:space="preserve">60B05 </t>
  </si>
  <si>
    <t>Deligne's conjecture on 1-motives</t>
  </si>
  <si>
    <t>MR2018930</t>
  </si>
  <si>
    <t xml:space="preserve">14C30 </t>
  </si>
  <si>
    <t>Best uniform rational approximation of x^\alpha on [0,1]</t>
  </si>
  <si>
    <t>MR1998350</t>
  </si>
  <si>
    <t xml:space="preserve">41A20 </t>
  </si>
  <si>
    <t>Isospectral deformations of negatively curved Riemannian manifolds with</t>
  </si>
  <si>
    <t>MR1909222</t>
  </si>
  <si>
    <t xml:space="preserve">58J53 </t>
  </si>
  <si>
    <t>Unit $L$-functions and a conjecture of Katz</t>
  </si>
  <si>
    <t>MR1829753</t>
  </si>
  <si>
    <t>On representation varieties of Artin groups, projective arrangements and</t>
  </si>
  <si>
    <t>MR1733326</t>
  </si>
  <si>
    <t>Subnormal operators of finite type. II. Structure theorems</t>
  </si>
  <si>
    <t>MR1681587</t>
  </si>
  <si>
    <t>47B20</t>
  </si>
  <si>
    <t>Quillen metrics and singular fibres in arbitrary relative dimension</t>
  </si>
  <si>
    <t>MR1486991</t>
  </si>
  <si>
    <t>On the global dynamics of attractors for scalar delay equations</t>
  </si>
  <si>
    <t>MR1354959</t>
  </si>
  <si>
    <t>Sur un théorème de Dulac</t>
  </si>
  <si>
    <t>MR1313789</t>
  </si>
  <si>
    <t xml:space="preserve">34A34 </t>
  </si>
  <si>
    <t>Distribution of simple zeros of polynomials</t>
  </si>
  <si>
    <t>MR1208561</t>
  </si>
  <si>
    <t xml:space="preserve">41A10 </t>
  </si>
  <si>
    <t>A distance between orbits that controls commutator estimates</t>
  </si>
  <si>
    <t>MR2028497</t>
  </si>
  <si>
    <t xml:space="preserve">46M35 </t>
  </si>
  <si>
    <t>Not collapsing cardinals &lt;= kappa in (&lt; kappa)-support iterations</t>
  </si>
  <si>
    <t>MR1998104</t>
  </si>
  <si>
    <t xml:space="preserve">03E35 </t>
  </si>
  <si>
    <t>$K$-theory of semi-local rings with finite coefficients and étale</t>
  </si>
  <si>
    <t>MR1906669</t>
  </si>
  <si>
    <t>Chern classes of automorphic vector bundles</t>
  </si>
  <si>
    <t>MR1893006</t>
  </si>
  <si>
    <t xml:space="preserve">32S60 </t>
  </si>
  <si>
    <t>Un lemme de Morse pour les surfaces convexes</t>
  </si>
  <si>
    <t>MR1775215</t>
  </si>
  <si>
    <t xml:space="preserve">37D40 </t>
  </si>
  <si>
    <t>An ergodic IP polynomial Szemerédi theorem</t>
  </si>
  <si>
    <t>MR1692634</t>
  </si>
  <si>
    <t>Locally analytic functions over completions of ${\bf F}_r[U]$</t>
  </si>
  <si>
    <t>MR1657996</t>
  </si>
  <si>
    <t>A relative index on the space of embeddable CR-structures. II</t>
  </si>
  <si>
    <t>MR1609451</t>
  </si>
  <si>
    <t xml:space="preserve">32G07 </t>
  </si>
  <si>
    <t>Solutions of nonlinear differential equations on a Riemannian manifold</t>
  </si>
  <si>
    <t>MR1443191</t>
  </si>
  <si>
    <t xml:space="preserve">60J60 </t>
  </si>
  <si>
    <t>Periods of $t$-motives and transcendence</t>
  </si>
  <si>
    <t>MR1455530</t>
  </si>
  <si>
    <t>Spectra of non-selfadjoint Hill's operators and a class of Riemann</t>
  </si>
  <si>
    <t>MR1381985</t>
  </si>
  <si>
    <t xml:space="preserve">34L05 </t>
  </si>
  <si>
    <t>The spectral shift function, the characteristic function of a contraction</t>
  </si>
  <si>
    <t>Russian Acad. Sci. Sb. Math.</t>
  </si>
  <si>
    <t>MR1309184</t>
  </si>
  <si>
    <t xml:space="preserve">47-02 </t>
  </si>
  <si>
    <t>Asymptotic expansions of certain $q$-series and a formula of Ramanujan</t>
  </si>
  <si>
    <t>MR1970926</t>
  </si>
  <si>
    <t xml:space="preserve">11M35 </t>
  </si>
  <si>
    <t>Algebraization of Frobenius splitting via quantum groups</t>
  </si>
  <si>
    <t>MR1906594</t>
  </si>
  <si>
    <t>$\rm PU(2)$ monopoles. II. Top-level Seiberg-Witten moduli spaces and</t>
  </si>
  <si>
    <t>MR1855755</t>
  </si>
  <si>
    <t>Algebraic and symplectic Gromov-Witten invariants coincide</t>
  </si>
  <si>
    <t>MR1738065</t>
  </si>
  <si>
    <t xml:space="preserve">14N35 </t>
  </si>
  <si>
    <t>Unconditional bases of invariant subspaces of a contraction with finite</t>
  </si>
  <si>
    <t>MR1631552</t>
  </si>
  <si>
    <t>Rationality of secondary classes</t>
  </si>
  <si>
    <t>MR1412681</t>
  </si>
  <si>
    <t>Nevanlinna-Pick type interpolation in a dual algebra</t>
  </si>
  <si>
    <t>MR1367626</t>
  </si>
  <si>
    <t>Translation and dilation invariant subspaces of $L^2(\Bbb R)$</t>
  </si>
  <si>
    <t>MR1940434</t>
  </si>
  <si>
    <t>Almost commuting elements in compact Lie groups</t>
  </si>
  <si>
    <t>MR1895253</t>
  </si>
  <si>
    <t xml:space="preserve">22C05 </t>
  </si>
  <si>
    <t>Swan representations associated with rigid analytic curves</t>
  </si>
  <si>
    <t>MR1856262</t>
  </si>
  <si>
    <t xml:space="preserve">14G22 </t>
  </si>
  <si>
    <t>Categories of operator modules (Morita equivalence and projective</t>
  </si>
  <si>
    <t>MR1645699</t>
  </si>
  <si>
    <t xml:space="preserve">46M15 </t>
  </si>
  <si>
    <t>Quantum harmonic analysis and geometric invariants</t>
  </si>
  <si>
    <t>MR1680658</t>
  </si>
  <si>
    <t xml:space="preserve">58J42 </t>
  </si>
  <si>
    <t>Boundedness criteria for Boolean algebras of projections</t>
  </si>
  <si>
    <t>MR1461494</t>
  </si>
  <si>
    <t>Determinant of period integrals</t>
  </si>
  <si>
    <t>MR1444751</t>
  </si>
  <si>
    <t>Computation of the metaplectic kernel</t>
  </si>
  <si>
    <t>MR1441007</t>
  </si>
  <si>
    <t xml:space="preserve">22E55 </t>
  </si>
  <si>
    <t>A characteristic subgroup of $\Sigma_4$-free groups</t>
  </si>
  <si>
    <t>MR1394582</t>
  </si>
  <si>
    <t xml:space="preserve">20D20 </t>
  </si>
  <si>
    <t>Multiplicities of zeroes of polynomials on trajectories of polynomial</t>
  </si>
  <si>
    <t>MR1355706</t>
  </si>
  <si>
    <t xml:space="preserve">14Q20 </t>
  </si>
  <si>
    <t>The analysis of coating flows near the contact line</t>
  </si>
  <si>
    <t>MR1334490</t>
  </si>
  <si>
    <t>Torsion points on Jacobians of quotients of Fermat curves and $p$-adic</t>
  </si>
  <si>
    <t>MR1296355</t>
  </si>
  <si>
    <t>Semistable sheaves in positive characteristic</t>
  </si>
  <si>
    <t>MR2051393</t>
  </si>
  <si>
    <t>The $P$!-theorem</t>
  </si>
  <si>
    <t>MR1974077</t>
  </si>
  <si>
    <t xml:space="preserve">20D05 </t>
  </si>
  <si>
    <t>Computing torsion points on curves</t>
  </si>
  <si>
    <t>Experiment. Math.</t>
  </si>
  <si>
    <t>MR1917430</t>
  </si>
  <si>
    <t>Stability of embeddings for pseudoconcave surfaces and their boundaries</t>
  </si>
  <si>
    <t>MR1819994</t>
  </si>
  <si>
    <t xml:space="preserve">32V30 </t>
  </si>
  <si>
    <t>Perturbation vectors</t>
  </si>
  <si>
    <t>MR1716541</t>
  </si>
  <si>
    <t>Sums of fourth powers and related topics</t>
  </si>
  <si>
    <t>MR1703079</t>
  </si>
  <si>
    <t>The integral manifolds of the three body problem</t>
  </si>
  <si>
    <t>MR1407897</t>
  </si>
  <si>
    <t>On formulas for the class number of real abelian fields</t>
  </si>
  <si>
    <t>MR1416925</t>
  </si>
  <si>
    <t xml:space="preserve">11R29 </t>
  </si>
  <si>
    <t>When locally contractive representations are completely contractive</t>
  </si>
  <si>
    <t>MR1317715</t>
  </si>
  <si>
    <t xml:space="preserve">47D25 </t>
  </si>
  <si>
    <t>Combined effects of homogenization and singular perturbations in</t>
  </si>
  <si>
    <t>MR1288677</t>
  </si>
  <si>
    <t>One-motives and a conjecture of Deligne</t>
  </si>
  <si>
    <t>MR2008715</t>
  </si>
  <si>
    <t>Banach embedding properties of non-commutative $L^p$-spaces</t>
  </si>
  <si>
    <t>MR1963854</t>
  </si>
  <si>
    <t>Hyperbolicity of renormalization of critical circle maps</t>
  </si>
  <si>
    <t>MR1985030</t>
  </si>
  <si>
    <t xml:space="preserve">37E20 </t>
  </si>
  <si>
    <t>A fixed point formula of Lefschetz type in Arakelov geometry. III.</t>
  </si>
  <si>
    <t>MR1893008</t>
  </si>
  <si>
    <t>$\rm PU(2)$ monopoles and links of top-level Seiberg-Witten moduli spaces</t>
  </si>
  <si>
    <t>MR1855754</t>
  </si>
  <si>
    <t>Covering properties of meromorphic functions, negative curvature and</t>
  </si>
  <si>
    <t>MR1804531</t>
  </si>
  <si>
    <t>30D30</t>
  </si>
  <si>
    <t>On the existence of canard solutions</t>
  </si>
  <si>
    <t>Publ. Mat.</t>
  </si>
  <si>
    <t>MR1800821</t>
  </si>
  <si>
    <t xml:space="preserve">34E15 </t>
  </si>
  <si>
    <t>Finite rank approximation and semidiscreteness for linear operators</t>
  </si>
  <si>
    <t>MR1738069</t>
  </si>
  <si>
    <t>Solvable arithmetic groups and arithmeticity problems</t>
  </si>
  <si>
    <t>MR1688145</t>
  </si>
  <si>
    <t xml:space="preserve">20G30 </t>
  </si>
  <si>
    <t>The Hardy class of geometric models and the essential spectral radius of</t>
  </si>
  <si>
    <t>MR1428120</t>
  </si>
  <si>
    <t>Pair correlation densities of inhomogeneous quadratic forms</t>
  </si>
  <si>
    <t>MR2018926</t>
  </si>
  <si>
    <t>On a coloring conjecture about unit fractions</t>
  </si>
  <si>
    <t>MR1973054</t>
  </si>
  <si>
    <t xml:space="preserve">11D68 </t>
  </si>
  <si>
    <t>Réductibilité des systèmes produits-croisés à valeurs dans des groupes</t>
  </si>
  <si>
    <t>MR1732061</t>
  </si>
  <si>
    <t xml:space="preserve">37C85 </t>
  </si>
  <si>
    <t>Gras-type conjectures for function fields</t>
  </si>
  <si>
    <t>MR1711315</t>
  </si>
  <si>
    <t>An $\aleph_1$-dense ideal on $\aleph_2$</t>
  </si>
  <si>
    <t>MR1669368</t>
  </si>
  <si>
    <t>Enumerating rational curves: the rational fibration method</t>
  </si>
  <si>
    <t>MR1639187</t>
  </si>
  <si>
    <t>Wandering vectors for unitary systems and orthogonal wavelets</t>
  </si>
  <si>
    <t>MR1432142</t>
  </si>
  <si>
    <t>Dual piecewise analytic bundle shift models of linear operators</t>
  </si>
  <si>
    <t>MR1380657</t>
  </si>
  <si>
    <t>On certain representations of $H^\infty(G)$ and the reflexivity of</t>
  </si>
  <si>
    <t>MR1319960</t>
  </si>
  <si>
    <t xml:space="preserve">47A65 </t>
  </si>
  <si>
    <t>On permutations of lacunary intervals</t>
  </si>
  <si>
    <t>MR1308014</t>
  </si>
  <si>
    <t xml:space="preserve">42B25 </t>
  </si>
  <si>
    <t>Corrigendum: ``Galois structure of de Rham cohomology of tame covers of</t>
  </si>
  <si>
    <t>MR1289497</t>
  </si>
  <si>
    <t>This line added to include both original paper and corrections, which are in same Math Review</t>
  </si>
  <si>
    <t>Explicit reciprocity law and formal moduli for Lubin-Tate formal groups</t>
  </si>
  <si>
    <t>MR2055715</t>
  </si>
  <si>
    <t xml:space="preserve">11S31 </t>
  </si>
  <si>
    <t>The homotopy type of the matroid Grassmannian</t>
  </si>
  <si>
    <t>MR2031856</t>
  </si>
  <si>
    <t xml:space="preserve">52C40 </t>
  </si>
  <si>
    <t>Local calibration of mass and systolic geometry</t>
  </si>
  <si>
    <t>MR1924374</t>
  </si>
  <si>
    <t>Topological invariants for projection method patterns</t>
  </si>
  <si>
    <t>MR1922206</t>
  </si>
  <si>
    <t xml:space="preserve">37B50 </t>
  </si>
  <si>
    <t>A fixed point formula of Lefschetz type in Arakelov geometry. II. A</t>
  </si>
  <si>
    <t>MR1881571</t>
  </si>
  <si>
    <t>Geometrization of 3-orbifolds of cyclic type</t>
  </si>
  <si>
    <t>MR1844891</t>
  </si>
  <si>
    <t>Cycles on arithmetic surfaces</t>
  </si>
  <si>
    <t>MR1771449</t>
  </si>
  <si>
    <t>The set of idempotents in the weakly almost periodic compactification of</t>
  </si>
  <si>
    <t>MR1491855</t>
  </si>
  <si>
    <t xml:space="preserve">43A60 </t>
  </si>
  <si>
    <t>Contractions of smooth varieties. II. Computations and applications</t>
  </si>
  <si>
    <t>Boll. Unione Mat. Ital. Sez. B Artic. Ric. Mat. (8)</t>
  </si>
  <si>
    <t>MR1638131</t>
  </si>
  <si>
    <t>A complete solution to the equichordal point problem of Fujiwara,</t>
  </si>
  <si>
    <t>MR1464869</t>
  </si>
  <si>
    <t xml:space="preserve">52A10 </t>
  </si>
  <si>
    <t>The symmetric cube</t>
  </si>
  <si>
    <t>MR1400313</t>
  </si>
  <si>
    <t>Un opérateur polynomialement borné sur un Hilbert qui n'est pas semblable</t>
  </si>
  <si>
    <t>MR1383433</t>
  </si>
  <si>
    <t>Hilbert modules over operator algebras</t>
  </si>
  <si>
    <t>MR1271693</t>
  </si>
  <si>
    <t>Lyndon's group is conjugately residually free</t>
  </si>
  <si>
    <t>MR2000871</t>
  </si>
  <si>
    <t>A saturated stationary subset of P-kappa(kappa+)</t>
  </si>
  <si>
    <t>MR1995788</t>
  </si>
  <si>
    <t>Non-amenable finitely presented torsion-by-cyclic groups</t>
  </si>
  <si>
    <t>MR1985031</t>
  </si>
  <si>
    <t xml:space="preserve">20F05 </t>
  </si>
  <si>
    <t>Intégrales orbitales nilpotentes et endoscopie pour les groupes</t>
  </si>
  <si>
    <t>MR1817880</t>
  </si>
  <si>
    <t xml:space="preserve">22E35 </t>
  </si>
  <si>
    <t>The distribution of totients</t>
  </si>
  <si>
    <t>MR1642874</t>
  </si>
  <si>
    <t xml:space="preserve">11N37 </t>
  </si>
  <si>
    <t>Flat extensions of positive moment matrices: recursively generated</t>
  </si>
  <si>
    <t>MR1445490</t>
  </si>
  <si>
    <t>Structurally stable quadratic vector fields</t>
  </si>
  <si>
    <t>MR1432139</t>
  </si>
  <si>
    <t>Backward shift invariant operator ranges</t>
  </si>
  <si>
    <t>MR1479551</t>
  </si>
  <si>
    <t>Interfacial progressive water waves---a singularity-theoretic view</t>
  </si>
  <si>
    <t>Tohoku Math. J. (2)</t>
  </si>
  <si>
    <t>MR1431268</t>
  </si>
  <si>
    <t xml:space="preserve">76B15 </t>
  </si>
  <si>
    <t>Degenerate elliptic operators, Hardy spaces and diffusions on strongly</t>
  </si>
  <si>
    <t>MR1301285</t>
  </si>
  <si>
    <t>Diffeomorphism types of elliptic surfaces with $p_g=1$</t>
  </si>
  <si>
    <t>MR1277296</t>
  </si>
  <si>
    <t>$\epsilon$-constants and equivariant Arakelov-Euler characteristics</t>
  </si>
  <si>
    <t>MR1914000</t>
  </si>
  <si>
    <t>Decomposable form inequalities</t>
  </si>
  <si>
    <t>MR1836288</t>
  </si>
  <si>
    <t xml:space="preserve">11D75 </t>
  </si>
  <si>
    <t>Asymptotic harmonicity of negatively curved homogeneous spaces and their</t>
  </si>
  <si>
    <t>MR1775140</t>
  </si>
  <si>
    <t xml:space="preserve">53C30 </t>
  </si>
  <si>
    <t>Existence of the sectional capacity</t>
  </si>
  <si>
    <t>MR1677934</t>
  </si>
  <si>
    <t>Holomorphic families of immersions and higher analytic torsion forms</t>
  </si>
  <si>
    <t>MR1623496</t>
  </si>
  <si>
    <t>Bicommutants of algebras of multiplication operators</t>
  </si>
  <si>
    <t>MR1367086</t>
  </si>
  <si>
    <t xml:space="preserve">47D30 </t>
  </si>
  <si>
    <t>Fluides parfaits incompressibles</t>
  </si>
  <si>
    <t>MR1340046</t>
  </si>
  <si>
    <t xml:space="preserve">76C05 </t>
  </si>
  <si>
    <t>Probabilistic Diophantine approximation. I. Kronecker sequences (1)</t>
  </si>
  <si>
    <t>MR1289493</t>
  </si>
  <si>
    <t>On the intervals between numbers that are sums of two squares. IV</t>
  </si>
  <si>
    <t>MR1282197</t>
  </si>
  <si>
    <t xml:space="preserve">11N36 </t>
  </si>
  <si>
    <t>The structure of finite $p$-groups</t>
  </si>
  <si>
    <t>MR1277754</t>
  </si>
  <si>
    <t>Proof of Nadel's conjecture and direct image for relative $K$-theory</t>
  </si>
  <si>
    <t>Bull. Soc. Math. France</t>
  </si>
  <si>
    <t>MR1924543</t>
  </si>
  <si>
    <t xml:space="preserve">19E20 </t>
  </si>
  <si>
    <t>Caustics for dissipative semilinear oscillations</t>
  </si>
  <si>
    <t>MR1682244</t>
  </si>
  <si>
    <t xml:space="preserve">35L60 </t>
  </si>
  <si>
    <t>Polynomially bounded operators</t>
  </si>
  <si>
    <t>MR1454263</t>
  </si>
  <si>
    <t>On symplectic fillings</t>
  </si>
  <si>
    <t>Algebr. Geom. Topol.</t>
  </si>
  <si>
    <t>MR2023278</t>
  </si>
  <si>
    <t>Spectral curves, opers and integrable systems</t>
  </si>
  <si>
    <t>MR1896178</t>
  </si>
  <si>
    <t>Joint hyponormality of Toeplitz pairs</t>
  </si>
  <si>
    <t>MR1810770</t>
  </si>
  <si>
    <t>Modularity of the Rankin-Selberg $L$-series, and multiplicity one for</t>
  </si>
  <si>
    <t>MR1792292</t>
  </si>
  <si>
    <t>Rational homotopical models and uniqueness</t>
  </si>
  <si>
    <t>MR1751423</t>
  </si>
  <si>
    <t xml:space="preserve">55P62 </t>
  </si>
  <si>
    <t>Inverses of disjointness preserving operators</t>
  </si>
  <si>
    <t>MR1639940</t>
  </si>
  <si>
    <t xml:space="preserve">47B65 </t>
  </si>
  <si>
    <t>Residually reducible representations and modular forms</t>
  </si>
  <si>
    <t>MR1793414</t>
  </si>
  <si>
    <t>Tensor products and independent sums of $\scr L_p$-spaces,</t>
  </si>
  <si>
    <t>MR1469150</t>
  </si>
  <si>
    <t>Short-time geometry of random heat kernels</t>
  </si>
  <si>
    <t>MR1401494</t>
  </si>
  <si>
    <t xml:space="preserve">60H15 </t>
  </si>
  <si>
    <t>On ascertaining inductively the dimension of the joint kernel of certain</t>
  </si>
  <si>
    <t>Adv. in Appl. Math.</t>
  </si>
  <si>
    <t>MR1406403</t>
  </si>
  <si>
    <t xml:space="preserve">41A15 </t>
  </si>
  <si>
    <t>An arithmetic site for the rings of integers of algebraic number fields</t>
  </si>
  <si>
    <t>MR1383962</t>
  </si>
  <si>
    <t xml:space="preserve">11R32 </t>
  </si>
  <si>
    <t>Operads, algebras, modules and motives</t>
  </si>
  <si>
    <t>MR1361938</t>
  </si>
  <si>
    <t xml:space="preserve">18G99 </t>
  </si>
  <si>
    <t>The conjugacy problem and Higman embeddings</t>
  </si>
  <si>
    <t>MR2052958</t>
  </si>
  <si>
    <t xml:space="preserve">20F10 </t>
  </si>
  <si>
    <t>The role of the spectrum in the cyclic behavior of composition operators</t>
  </si>
  <si>
    <t>MR2023381</t>
  </si>
  <si>
    <t xml:space="preserve">47B33 </t>
  </si>
  <si>
    <t>Relative Gromov-Witten invariants</t>
  </si>
  <si>
    <t>MR1954264</t>
  </si>
  <si>
    <t>Families torsion and Morse functions</t>
  </si>
  <si>
    <t>MR1867006</t>
  </si>
  <si>
    <t>On the foundations of nonlinear generalized functions I and II</t>
  </si>
  <si>
    <t>MR1848157</t>
  </si>
  <si>
    <t xml:space="preserve">46F30 </t>
  </si>
  <si>
    <t>A positive answer to the basis problem</t>
  </si>
  <si>
    <t>MR1622279</t>
  </si>
  <si>
    <t xml:space="preserve">46B15 </t>
  </si>
  <si>
    <t>Fully generic sequences and a multiple-term return-times theorem</t>
  </si>
  <si>
    <t>MR1489899</t>
  </si>
  <si>
    <t>28D05</t>
  </si>
  <si>
    <t>The $b$-pseudodifferential calculus on Galois coverings and a higher</t>
  </si>
  <si>
    <t>Mém. Soc. Math. Fr. (N.S.)</t>
  </si>
  <si>
    <t>MR1488084</t>
  </si>
  <si>
    <t>A functional decomposition theorem for the conformal representation</t>
  </si>
  <si>
    <t>J. Math. Soc. Japan</t>
  </si>
  <si>
    <t>MR1466364</t>
  </si>
  <si>
    <t xml:space="preserve">47H30 </t>
  </si>
  <si>
    <t>Families of curves in ${\bf P}^3$ and Zeuthen's problem</t>
  </si>
  <si>
    <t>MR1401493</t>
  </si>
  <si>
    <t xml:space="preserve">14H50 </t>
  </si>
  <si>
    <t>Approximation of attractors by algebraic or analytic sets</t>
  </si>
  <si>
    <t>SIAM J. Math. Anal.</t>
  </si>
  <si>
    <t>MR1289139</t>
  </si>
  <si>
    <t>$F$-crystals, Griffiths transversality, and the Hodge decomposition</t>
  </si>
  <si>
    <t>MR1280543</t>
  </si>
  <si>
    <t>Diophantine approximations and foliations</t>
  </si>
  <si>
    <t>MR1659270</t>
  </si>
  <si>
    <t xml:space="preserve">32H25 </t>
  </si>
  <si>
    <t>Shape optimization by the homogenization method</t>
  </si>
  <si>
    <t>Numer. Math.</t>
  </si>
  <si>
    <t>MR1438681</t>
  </si>
  <si>
    <t xml:space="preserve">73K40 </t>
  </si>
  <si>
    <t>Mathematics, Applied</t>
  </si>
  <si>
    <t>Travelling two and three dimensional capillary gravity water waves</t>
  </si>
  <si>
    <t>MR1781220</t>
  </si>
  <si>
    <t>Convergence of the homogenization process for a double-porosity model of</t>
  </si>
  <si>
    <t>MR1416507</t>
  </si>
  <si>
    <t xml:space="preserve">76S05 </t>
  </si>
  <si>
    <t>On the subanalyticity of Carnot-Caratheodory distances</t>
  </si>
  <si>
    <t>Ann. Inst. H. Poincaré Anal. Non Linéaire</t>
  </si>
  <si>
    <t>MR1831660</t>
  </si>
  <si>
    <t xml:space="preserve">93B27 </t>
  </si>
  <si>
    <t>Asymptotics of orthogonal polynomials: some old, some new, some</t>
  </si>
  <si>
    <t>Acta Appl. Math.</t>
  </si>
  <si>
    <t>MR1783292</t>
  </si>
  <si>
    <t>Asymptotic solutions of Lagrangian systems with gyroscopic forces</t>
  </si>
  <si>
    <t>NoDEA Nonlinear Differential Equations Appl.</t>
  </si>
  <si>
    <t>MR1356869</t>
  </si>
  <si>
    <t xml:space="preserve">70H35 </t>
  </si>
  <si>
    <t>The analytic and formal normal form for the nilpotent singularity</t>
  </si>
  <si>
    <t>MR1885678</t>
  </si>
  <si>
    <t xml:space="preserve">37G05 </t>
  </si>
  <si>
    <t>A periodically forced Wilson-Cowan system</t>
  </si>
  <si>
    <t>SIAM J. Appl. Math.</t>
  </si>
  <si>
    <t>MR2001209</t>
  </si>
  <si>
    <t xml:space="preserve">92B20 </t>
  </si>
  <si>
    <t>On multivariate splines, matroids, and the Ext-functor</t>
  </si>
  <si>
    <t>MR1406404</t>
  </si>
  <si>
    <t>Cyclic feedback systems</t>
  </si>
  <si>
    <t>MR1432140</t>
  </si>
  <si>
    <t>The long-wave limit for the water wave problem. I. The case of zero</t>
  </si>
  <si>
    <t>Comm. Pure Appl. Math.</t>
  </si>
  <si>
    <t>MR1780702</t>
  </si>
  <si>
    <t>Mathematics, Applied; Mathematics</t>
  </si>
  <si>
    <t>Double scaling limit in the random matrix model: the Riemann-Hilbert</t>
  </si>
  <si>
    <t>MR1949138</t>
  </si>
  <si>
    <t xml:space="preserve">82B31 </t>
  </si>
  <si>
    <t>Restrictions on microstructure</t>
  </si>
  <si>
    <t>Proc. Roy. Soc. Edinburgh Sect. A</t>
  </si>
  <si>
    <t>MR1303758</t>
  </si>
  <si>
    <t xml:space="preserve">73C50 </t>
  </si>
  <si>
    <t>A Liouville theorem for the critical generalized Korteweg-de Vries</t>
  </si>
  <si>
    <t>J. Math. Pures Appl. (9)</t>
  </si>
  <si>
    <t>MR1753061</t>
  </si>
  <si>
    <t xml:space="preserve">37K05 </t>
  </si>
  <si>
    <t>On the motion of the free surface of a liquid</t>
  </si>
  <si>
    <t>MR1780703</t>
  </si>
  <si>
    <t>Adaptive finite element methods for conservation laws based on a</t>
  </si>
  <si>
    <t>MR1322810</t>
  </si>
  <si>
    <t xml:space="preserve">76M10 </t>
  </si>
  <si>
    <t>Catégories tensorielles</t>
  </si>
  <si>
    <t>Mosc. Math. J.</t>
  </si>
  <si>
    <t>MR1944506</t>
  </si>
  <si>
    <t>Fredholm determinants, Jimbo-Miwa-Ueno $\tau$-functions, and</t>
  </si>
  <si>
    <t>MR1908746</t>
  </si>
  <si>
    <t xml:space="preserve">35Q15 </t>
  </si>
  <si>
    <t>Rankin-Cohen brackets and the Hopf algebra of transverse geometry</t>
  </si>
  <si>
    <t>MR2074985</t>
  </si>
  <si>
    <t xml:space="preserve">11F32 </t>
  </si>
  <si>
    <t>A viscous approximation for a $2$-D steady semiconductor or transonic gas</t>
  </si>
  <si>
    <t>MR1404324</t>
  </si>
  <si>
    <t xml:space="preserve">35Q99 </t>
  </si>
  <si>
    <t>The Euler and Weierstrass conditions for nonsmooth variational problems</t>
  </si>
  <si>
    <t>Calc. Var. Partial Differential Equations</t>
  </si>
  <si>
    <t>MR1379193</t>
  </si>
  <si>
    <t xml:space="preserve">49J52 </t>
  </si>
  <si>
    <t>Poches de tourbillon visqueuses</t>
  </si>
  <si>
    <t>MR1472116</t>
  </si>
  <si>
    <t>Bounds on the effective conductivity of two-dimensional composites made</t>
  </si>
  <si>
    <t>MR1363001</t>
  </si>
  <si>
    <t xml:space="preserve">78A25 </t>
  </si>
  <si>
    <t>Statistical equilibrium measures and coherent states in two-dimensional</t>
  </si>
  <si>
    <t>MR1682816</t>
  </si>
  <si>
    <t xml:space="preserve">76F99 </t>
  </si>
  <si>
    <t>Exact relations for effective tensors of composites: necessary conditions</t>
  </si>
  <si>
    <t>MR1725610</t>
  </si>
  <si>
    <t xml:space="preserve">74Q05 </t>
  </si>
  <si>
    <t>Explicit bounds on exponential sums and the scarcity of squarefree</t>
  </si>
  <si>
    <t>Mathematika</t>
  </si>
  <si>
    <t>MR1401709</t>
  </si>
  <si>
    <t xml:space="preserve">11B65 </t>
  </si>
  <si>
    <t>Equilibrium statistical theory for nearly parallel vortex filaments</t>
  </si>
  <si>
    <t>MR1715529</t>
  </si>
  <si>
    <t xml:space="preserve">76F02 </t>
  </si>
  <si>
    <t>Self-adjoint elliptic operators and manifold decompositions. I. Low</t>
  </si>
  <si>
    <t>MR1391757</t>
  </si>
  <si>
    <t xml:space="preserve">58G10 </t>
  </si>
  <si>
    <t>Modular Hecke algebras and their Hopf symmetry</t>
  </si>
  <si>
    <t>MR2074984</t>
  </si>
  <si>
    <t>Morse homology on Hilbert spaces</t>
  </si>
  <si>
    <t>MR1815445</t>
  </si>
  <si>
    <t>A perturbation theory of resonances</t>
  </si>
  <si>
    <t>MR1639212</t>
  </si>
  <si>
    <t xml:space="preserve">47A55 </t>
  </si>
  <si>
    <t>Nikiel's conjecture</t>
  </si>
  <si>
    <t>Topology Appl.</t>
  </si>
  <si>
    <t>MR1857669</t>
  </si>
  <si>
    <t xml:space="preserve">54A35 </t>
  </si>
  <si>
    <t>Self-adjoint elliptic operators and manifold decompositions. II. Spectral</t>
  </si>
  <si>
    <t>MR1399200</t>
  </si>
  <si>
    <t>The strong sweeping out property for lacunary sequences, Riemann sums,</t>
  </si>
  <si>
    <t>Ergodic Theory Dynam. Systems</t>
  </si>
  <si>
    <t>MR1389623</t>
  </si>
  <si>
    <t>The $n$-centre problem of celestial mechanics for large energies</t>
  </si>
  <si>
    <t>MR1891507</t>
  </si>
  <si>
    <t>Convergent families of approximate inertial manifolds</t>
  </si>
  <si>
    <t>MR1300986</t>
  </si>
  <si>
    <t xml:space="preserve">58F39 </t>
  </si>
  <si>
    <t>Oscillation theory for Sturm-Liouville problems with indefinite</t>
  </si>
  <si>
    <t>MR1862439</t>
  </si>
  <si>
    <t xml:space="preserve">34B24 </t>
  </si>
  <si>
    <t>A center manifold technique for tracing viscous waves</t>
  </si>
  <si>
    <t>Commun. Pure Appl. Anal.</t>
  </si>
  <si>
    <t>MR1938610</t>
  </si>
  <si>
    <t xml:space="preserve">35L65 </t>
  </si>
  <si>
    <t>Une justification de la méthode de raccordement des développements</t>
  </si>
  <si>
    <t>MR1429996</t>
  </si>
  <si>
    <t xml:space="preserve">73K10 </t>
  </si>
  <si>
    <t>A link between sets of tensors stable under lamination and quasiconvexity</t>
  </si>
  <si>
    <t>MR1283879</t>
  </si>
  <si>
    <t>Oscillation of Fourier integrals with a spectral gap</t>
  </si>
  <si>
    <t>MR2038065</t>
  </si>
  <si>
    <t xml:space="preserve">30D20 </t>
  </si>
  <si>
    <t>The effect of turbulence on mixing in prototype reaction-diffusion</t>
  </si>
  <si>
    <t>MR1768813</t>
  </si>
  <si>
    <t>Length of vorticity nodal sets for solutions of the 2D Navier-Stokes</t>
  </si>
  <si>
    <t>Comm. Partial Differential Equations</t>
  </si>
  <si>
    <t>MR1978314</t>
  </si>
  <si>
    <t>The asymptotic stability of the linearization of a vector field on the</t>
  </si>
  <si>
    <t>Funct. Anal. Appl.</t>
  </si>
  <si>
    <t>MR1375538</t>
  </si>
  <si>
    <t>On ${\rm K}$-automorphisms, Bernoulli shifts and Markov random fields</t>
  </si>
  <si>
    <t>MR1444060</t>
  </si>
  <si>
    <t>28D15</t>
  </si>
  <si>
    <t>Non-Lipschitz conormal singularities for incompressible scalar</t>
  </si>
  <si>
    <t>MR1361737</t>
  </si>
  <si>
    <t>Singularités conormales non-lipschitziennes pour des lois de conservation</t>
  </si>
  <si>
    <t>MR1312704</t>
  </si>
  <si>
    <t>Foliations, associated reductions and lower and upper solutions</t>
  </si>
  <si>
    <t>MR1920713</t>
  </si>
  <si>
    <t>Smale diffeomorphisms of surfaces: a classification algorithm</t>
  </si>
  <si>
    <t>Discrete Contin. Dyn. Syst.</t>
  </si>
  <si>
    <t>MR2083419</t>
  </si>
  <si>
    <t>Combinatorial principles in the core model for one Woodin cardinal</t>
  </si>
  <si>
    <t>Ann. Pure Appl. Logic</t>
  </si>
  <si>
    <t>MR1342358</t>
  </si>
  <si>
    <t xml:space="preserve">03E55 </t>
  </si>
  <si>
    <t>Mathematics, Applied; Mathematics; Logic</t>
  </si>
  <si>
    <t>Nonholonomic mechanical systems with symmetry</t>
  </si>
  <si>
    <t>Arch. Rational Mech. Anal.</t>
  </si>
  <si>
    <t>MR1423003</t>
  </si>
  <si>
    <t>Mathematics, Applied; Mechanics</t>
  </si>
  <si>
    <t>Convergence of the Cahn-Hilliard equation to the Hele-Shaw model</t>
  </si>
  <si>
    <t>MR1308851</t>
  </si>
  <si>
    <t>Invariant manifolds and the long-time asymptotics of the Navier-Stokes</t>
  </si>
  <si>
    <t>Arch. Ration. Mech. Anal.</t>
  </si>
  <si>
    <t>MR1912106</t>
  </si>
  <si>
    <t xml:space="preserve">37N10 </t>
  </si>
  <si>
    <t>An existence theory for nonlinear elasticity that allows for cavitation</t>
  </si>
  <si>
    <t>MR1346364</t>
  </si>
  <si>
    <t>Asymptotic analysis of linearly elastic shells. I. Justification of</t>
  </si>
  <si>
    <t>MR1423005</t>
  </si>
  <si>
    <t>$N$-pulse homoclinic orbits in perturbations of resonant Hamiltonian</t>
  </si>
  <si>
    <t>MR1350402</t>
  </si>
  <si>
    <t xml:space="preserve">34C37 </t>
  </si>
  <si>
    <t>A Melnikov method for homoclinic orbits with many pulses</t>
  </si>
  <si>
    <t>MR1650010</t>
  </si>
  <si>
    <t>Asymptotic analysis of linearly elastic shells. II. Justification of</t>
  </si>
  <si>
    <t>MR1423006</t>
  </si>
  <si>
    <t>Asymptotic analysis of linearly elastic shells. III. Justification of</t>
  </si>
  <si>
    <t>MR1423007</t>
  </si>
  <si>
    <t>The sub-harmonic bifurcation of Stokes waves</t>
  </si>
  <si>
    <t>MR1764946</t>
  </si>
  <si>
    <t>A proof of the Benjamin-Feir instability</t>
  </si>
  <si>
    <t>MR1367360</t>
  </si>
  <si>
    <t xml:space="preserve">76E30 </t>
  </si>
  <si>
    <t>The regularity and local bifurcation of steady periodic water waves</t>
  </si>
  <si>
    <t>MR1764945</t>
  </si>
  <si>
    <t>Microstructures with finite surface energy: the two-well problem</t>
  </si>
  <si>
    <t>MR1365827</t>
  </si>
  <si>
    <t>Orbits homoclinic to exponentially small periodic orbits for a class of</t>
  </si>
  <si>
    <t>MR1463796</t>
  </si>
  <si>
    <t>On the traction problem of dead loading in linear elasticity with initial</t>
  </si>
  <si>
    <t>MR1308853</t>
  </si>
  <si>
    <t>Infinitely many syzygies</t>
  </si>
  <si>
    <t>MR1933631</t>
  </si>
  <si>
    <t>70F07</t>
  </si>
  <si>
    <t>Optimal fiber configurations for maximum torsional rigidity</t>
  </si>
  <si>
    <t>MR1657324</t>
  </si>
  <si>
    <t xml:space="preserve">74P10 </t>
  </si>
  <si>
    <t>A homogenized model for vortex sheets</t>
  </si>
  <si>
    <t>MR1467558</t>
  </si>
  <si>
    <t>The regularity of critical points of polyconvex functionals</t>
  </si>
  <si>
    <t>MR2048569</t>
  </si>
  <si>
    <t xml:space="preserve">49N60 </t>
  </si>
  <si>
    <t>Boundary-layer behavior in the fluid-dynamic limit for a nonlinear model</t>
  </si>
  <si>
    <t>MR1414294</t>
  </si>
  <si>
    <t xml:space="preserve">76P05 </t>
  </si>
  <si>
    <t>Exact relations for effective tensors of polycrystals. I. Necessary</t>
  </si>
  <si>
    <t>MR1657099</t>
  </si>
  <si>
    <t xml:space="preserve">74Q15 </t>
  </si>
  <si>
    <t>Kinetic stabilization of a nonlinear sonic phase boundary</t>
  </si>
  <si>
    <t>MR1760664</t>
  </si>
  <si>
    <t xml:space="preserve">74N20 </t>
  </si>
  <si>
    <t>The nonlinear Riemann-Hilbert problem</t>
  </si>
  <si>
    <t>MR1632217</t>
  </si>
  <si>
    <t xml:space="preserve">34M50 </t>
  </si>
  <si>
    <t>Singular perturbation and the energy of folds</t>
  </si>
  <si>
    <t>J. Nonlinear Sci.</t>
  </si>
  <si>
    <t>MR1752602</t>
  </si>
  <si>
    <t xml:space="preserve">49J45 </t>
  </si>
  <si>
    <t>Mathematics, Applied; Mechanics; Physics, Mathematical</t>
  </si>
  <si>
    <t>The modular automorphism group of a Poisson manifold</t>
  </si>
  <si>
    <t>J. Geom. Phys.</t>
  </si>
  <si>
    <t>MR1484598</t>
  </si>
  <si>
    <t>Mathematics; Physics, Mathematical</t>
  </si>
  <si>
    <t>Gravitational fields near space-like and null infinity</t>
  </si>
  <si>
    <t>MR1485949</t>
  </si>
  <si>
    <t xml:space="preserve">83C05 </t>
  </si>
  <si>
    <t>Banach space operators with a bounded $H^\infty$ functional calculus</t>
  </si>
  <si>
    <t>J. Austral. Math. Soc. Ser. A</t>
  </si>
  <si>
    <t>MR1364554</t>
  </si>
  <si>
    <t xml:space="preserve">47A60 </t>
  </si>
  <si>
    <t>Mathematics; Statistics &amp; Probability</t>
  </si>
  <si>
    <t>The Eckhaus criterion for convection roll solutions of the</t>
  </si>
  <si>
    <t>Internat. J. Non-Linear Mech.</t>
  </si>
  <si>
    <t>MR1434157</t>
  </si>
  <si>
    <t>Mechanics</t>
  </si>
  <si>
    <t>Reappraisal of the Kelvin-Helmholtz problem. I. Hamiltonian structure.</t>
  </si>
  <si>
    <t>J. Fluid Mech.</t>
  </si>
  <si>
    <t>MR1437021</t>
  </si>
  <si>
    <t>Mechanics; Physics, Fluids &amp; Plasmas</t>
  </si>
  <si>
    <t xml:space="preserve">MR1437021 and MR1437022 in a single featured review.  </t>
  </si>
  <si>
    <t>Reappraisal of the Kelvin-Helmholtz problem. II. Interaction of the</t>
  </si>
  <si>
    <t>MR1437022</t>
  </si>
  <si>
    <t xml:space="preserve">76E99 </t>
  </si>
  <si>
    <t>Congruence properties for the partition function</t>
  </si>
  <si>
    <t>Proc. Natl. Acad. Sci. USA</t>
  </si>
  <si>
    <t>MR1862931</t>
  </si>
  <si>
    <t>Multidisciplinary Sciences</t>
  </si>
  <si>
    <t>Simple examples with features of renormalization for turbulent transport</t>
  </si>
  <si>
    <t>Philos. Trans. Roy. Soc. London Ser. A</t>
  </si>
  <si>
    <t>MR1278245</t>
  </si>
  <si>
    <t>Near strongly resonant periodic orbits in a Hamiltonian system</t>
  </si>
  <si>
    <t>MR1944412</t>
  </si>
  <si>
    <t xml:space="preserve">37J20 </t>
  </si>
  <si>
    <t>On the complexity of semidefinite programs</t>
  </si>
  <si>
    <t>J. Global Optim.</t>
  </si>
  <si>
    <t>MR1457182</t>
  </si>
  <si>
    <t xml:space="preserve">90C30 </t>
  </si>
  <si>
    <t>Operations Research &amp; Management Science; Mathematics, Applied</t>
  </si>
  <si>
    <t>Kodaira-Spencer theory of gravity and exact results for quantum string</t>
  </si>
  <si>
    <t>Comm. Math. Phys.</t>
  </si>
  <si>
    <t>MR1301851</t>
  </si>
  <si>
    <t xml:space="preserve">32G81 </t>
  </si>
  <si>
    <t>Physics, Mathematical</t>
  </si>
  <si>
    <t>Gromov-Witten classes, quantum cohomology, and enumerative geometry</t>
  </si>
  <si>
    <t>MR1291244</t>
  </si>
  <si>
    <t>Hopf algebras, renormalization and noncommutative geometry</t>
  </si>
  <si>
    <t>MR1660199</t>
  </si>
  <si>
    <t xml:space="preserve">81T15 </t>
  </si>
  <si>
    <t>Vector bundles and ${\rm F}$ theory</t>
  </si>
  <si>
    <t>MR1468319</t>
  </si>
  <si>
    <t xml:space="preserve">14J60 </t>
  </si>
  <si>
    <t>Operads and motives in deformation quantization</t>
  </si>
  <si>
    <t>Lett. Math. Phys.</t>
  </si>
  <si>
    <t>MR1718044</t>
  </si>
  <si>
    <t xml:space="preserve">53D55 </t>
  </si>
  <si>
    <t>Fredholm determinants, differential equations and matrix models</t>
  </si>
  <si>
    <t>MR1277933</t>
  </si>
  <si>
    <t>Microlocal analysis and interacting quantum field theories:</t>
  </si>
  <si>
    <t>MR1736329</t>
  </si>
  <si>
    <t xml:space="preserve">81T20 </t>
  </si>
  <si>
    <t>D-branes, categories and ${\scr N}=1$ supersymmetry</t>
  </si>
  <si>
    <t>J. Math. Phys.</t>
  </si>
  <si>
    <t>MR1840318</t>
  </si>
  <si>
    <t>Hopf algebras, cyclic cohomology and the transverse index theorem</t>
  </si>
  <si>
    <t>MR1657389</t>
  </si>
  <si>
    <t>Local Wick polynomials and time ordered products of quantum fields in</t>
  </si>
  <si>
    <t>MR1864435</t>
  </si>
  <si>
    <t>Conformal blocks and generalized theta functions</t>
  </si>
  <si>
    <t>MR1289330</t>
  </si>
  <si>
    <t>Algebraic index theorem</t>
  </si>
  <si>
    <t>MR1350407</t>
  </si>
  <si>
    <t>On the algebras of BPS states</t>
  </si>
  <si>
    <t>MR1652775</t>
  </si>
  <si>
    <t>The Landau equation in a periodic box</t>
  </si>
  <si>
    <t>MR1946444</t>
  </si>
  <si>
    <t xml:space="preserve">82D10 </t>
  </si>
  <si>
    <t>Chiral de Rham complex</t>
  </si>
  <si>
    <t>MR1704283</t>
  </si>
  <si>
    <t xml:space="preserve">17B69 </t>
  </si>
  <si>
    <t>Global regularity of wave maps. II. Small energy in two dimensions</t>
  </si>
  <si>
    <t>MR1869874</t>
  </si>
  <si>
    <t xml:space="preserve">58J45 </t>
  </si>
  <si>
    <t>Reliable cellular automata with self-organization</t>
  </si>
  <si>
    <t>J. Statist. Phys.</t>
  </si>
  <si>
    <t>MR1828729</t>
  </si>
  <si>
    <t xml:space="preserve">82C20 </t>
  </si>
  <si>
    <t>A proof of the exponentially small transversality of the separatrices for</t>
  </si>
  <si>
    <t>MR1669417</t>
  </si>
  <si>
    <t>Higher algebraic structures and quantization</t>
  </si>
  <si>
    <t>MR1256993</t>
  </si>
  <si>
    <t>Weak solutions with decreasing energy of incompressible Euler equations</t>
  </si>
  <si>
    <t>MR1777341</t>
  </si>
  <si>
    <t xml:space="preserve">76B03 </t>
  </si>
  <si>
    <t>A magnetic model with a possible Chern-Simons phase</t>
  </si>
  <si>
    <t>MR1961959</t>
  </si>
  <si>
    <t xml:space="preserve">81T45 </t>
  </si>
  <si>
    <t>Spectral scattering theory of spatially cut-off $P(\phi)_2$ Hamiltonians</t>
  </si>
  <si>
    <t>MR1782144</t>
  </si>
  <si>
    <t xml:space="preserve">81T08 </t>
  </si>
  <si>
    <t>On entropy and monotonicity for real cubic maps</t>
  </si>
  <si>
    <t>MR1736945</t>
  </si>
  <si>
    <t xml:space="preserve">37E05 </t>
  </si>
  <si>
    <t>Supersymmetric quantum theory and differential geometry</t>
  </si>
  <si>
    <t>MR1624839</t>
  </si>
  <si>
    <t xml:space="preserve">58B30 </t>
  </si>
  <si>
    <t>The scaling limit of the incipient infinite cluster in high-dimensional</t>
  </si>
  <si>
    <t>MR1773141</t>
  </si>
  <si>
    <t xml:space="preserve">82B43 </t>
  </si>
  <si>
    <t>MR1757958</t>
  </si>
  <si>
    <t>Operators with singular continuous spectrum. VII. Examples with</t>
  </si>
  <si>
    <t>MR1376439</t>
  </si>
  <si>
    <t>Anderson transitions for a family of almost periodic Schrödinger</t>
  </si>
  <si>
    <t>MR1903839</t>
  </si>
  <si>
    <t>Universality and conformal invariance for the Ising model in domains with</t>
  </si>
  <si>
    <t>MR1745839</t>
  </si>
  <si>
    <t xml:space="preserve">82B28 </t>
  </si>
  <si>
    <t>$N$-body Hamiltonians with hard-core interactions</t>
  </si>
  <si>
    <t>Rev. Math. Phys.</t>
  </si>
  <si>
    <t>MR1290689</t>
  </si>
  <si>
    <t xml:space="preserve">81U10 </t>
  </si>
  <si>
    <t>Non-commutative periods and mirror symmetry in higher dimensions</t>
  </si>
  <si>
    <t>MR1911737</t>
  </si>
  <si>
    <t xml:space="preserve">32G20 </t>
  </si>
  <si>
    <t>The large N limit of superconformal field theories and supergravity</t>
  </si>
  <si>
    <t>MR1633016</t>
  </si>
  <si>
    <t>Physics, Multidisciplinary</t>
  </si>
  <si>
    <t>Simplified models for turbulent diffusion: theory, numerical modelling,</t>
  </si>
  <si>
    <t>Phys. Rep.</t>
  </si>
  <si>
    <t>MR1699757</t>
  </si>
  <si>
    <t xml:space="preserve">76F25 </t>
  </si>
  <si>
    <t>Drift and diffusion in phase space</t>
  </si>
  <si>
    <t>Ann. Inst. H. Poincaré Phys. Théor.</t>
  </si>
  <si>
    <t>MR1259103</t>
  </si>
  <si>
    <t>The Hawking effect</t>
  </si>
  <si>
    <t>MR1671210</t>
  </si>
  <si>
    <t xml:space="preserve">83C57 </t>
  </si>
  <si>
    <t>Future global in time Einsteinian spacetimes with $\rm U(1)$ isometry</t>
  </si>
  <si>
    <t>Ann. Henri Poincaré</t>
  </si>
  <si>
    <t>MR1877233</t>
  </si>
  <si>
    <t xml:space="preserve">53C50 </t>
  </si>
  <si>
    <t>Physics, Multidisciplinary; Physics, Particles &amp; Fields; Physics, Mathematical</t>
  </si>
  <si>
    <t>Electric-magnetic duality, monopole condensation, and confinement in N=2 supersymmetric Yang-Mills theory</t>
  </si>
  <si>
    <t>Nuclear Phys. B</t>
  </si>
  <si>
    <t>MR1293681</t>
  </si>
  <si>
    <t xml:space="preserve">81T60 </t>
  </si>
  <si>
    <t>Physics, Particles &amp; Fields</t>
  </si>
  <si>
    <t>This line added to distinguish the article from the correction to it.</t>
  </si>
  <si>
    <t>Heterotic and type I string dynamics from eleven dimensions</t>
  </si>
  <si>
    <t>MR1381609</t>
  </si>
  <si>
    <t>Strings in flat space and pp waves from $\scr N=4$ super Yang Mills</t>
  </si>
  <si>
    <t>J. High Energy Phys.</t>
  </si>
  <si>
    <t>MR1911426</t>
  </si>
  <si>
    <t>Noncommutative geometry and matrix theory: compactification on tori</t>
  </si>
  <si>
    <t>MR1613978</t>
  </si>
  <si>
    <t>Erratum: ``Electric-magnetic duality, monopole condensation, and</t>
  </si>
  <si>
    <t>MR1303306</t>
  </si>
  <si>
    <t>Electric-magnetic duality, monopole condensation, and confinement in</t>
  </si>
  <si>
    <t>Type IIB superstrings, BPS monopoles, and three-dimensional gauge</t>
  </si>
  <si>
    <t>MR1451054</t>
  </si>
  <si>
    <t>Compactifications of $F$-theory on Calabi-Yau threefolds. II</t>
  </si>
  <si>
    <t>MR1412112</t>
  </si>
  <si>
    <t>Matrix models, topological strings, and supersymmetric gauge theories</t>
  </si>
  <si>
    <t>MR1935579</t>
  </si>
  <si>
    <t>Compactifications of F-theory on Calabi-Yau threefolds. I.</t>
  </si>
  <si>
    <t>MR1409284</t>
  </si>
  <si>
    <t>Algebras, BPS states, and strings</t>
  </si>
  <si>
    <t>MR1393643</t>
  </si>
  <si>
    <t>On geometry and matrix models</t>
  </si>
  <si>
    <t>MR1935580</t>
  </si>
  <si>
    <t>Triples, fluxes, and strings</t>
  </si>
  <si>
    <t>MR1868756</t>
  </si>
  <si>
    <t>Physics, Particles &amp; Fields; Physics, Mathematical</t>
  </si>
  <si>
    <t>A reader's guide to P. Gács's ``positive rates'' paper: ``Reliable</t>
  </si>
  <si>
    <t>MR1828728</t>
  </si>
  <si>
    <t>Physics; Physics, Mathematical</t>
  </si>
  <si>
    <t>The distortion problem</t>
  </si>
  <si>
    <t>MR1301394</t>
  </si>
  <si>
    <t>46B20</t>
  </si>
  <si>
    <t>Psychology, Clinical; Psychiatry</t>
  </si>
  <si>
    <t>Noncommutative Burkholder/Rosenthal inequalities</t>
  </si>
  <si>
    <t>MR1964955</t>
  </si>
  <si>
    <t xml:space="preserve">46L53 </t>
  </si>
  <si>
    <t>Statistics &amp; Probability</t>
  </si>
  <si>
    <t>The stochastic random-cluster process and the uniqueness of</t>
  </si>
  <si>
    <t>MR1379156</t>
  </si>
  <si>
    <t>The Brownian snake and solutions of $\Delta u=u^2$ in a domain</t>
  </si>
  <si>
    <t>Probab. Theory Related Fields</t>
  </si>
  <si>
    <t>MR1339740</t>
  </si>
  <si>
    <t>Rigorous results for the Hopfield model with many patterns</t>
  </si>
  <si>
    <t>MR1609015</t>
  </si>
  <si>
    <t>Rigorous low-temperature results for the mean field $p$-spins interaction</t>
  </si>
  <si>
    <t>MR1774067</t>
  </si>
  <si>
    <t>Some Brownian functionals and their laws</t>
  </si>
  <si>
    <t>MR1457611</t>
  </si>
  <si>
    <t>On logarithmic Sobolev inequalities for continuous time random walks on</t>
  </si>
  <si>
    <t>MR1757600</t>
  </si>
  <si>
    <t xml:space="preserve">60H07 </t>
  </si>
  <si>
    <t>The similarity degree of an operator algebra</t>
  </si>
  <si>
    <t>MR1618400</t>
  </si>
  <si>
    <t>Recent developments on Serre's multiplicity conjectures: Gabber's proof</t>
  </si>
  <si>
    <t>MR1659224</t>
  </si>
  <si>
    <t xml:space="preserve">13H15 </t>
  </si>
  <si>
    <t>The structure of pseudo-holomorphic subvarieties for a degenerate almost</t>
  </si>
  <si>
    <t>MR1658028</t>
  </si>
  <si>
    <t>Jackson integral representations for solutions of the Knizhnik-Zamolodchikov quantum equation</t>
  </si>
  <si>
    <t>Bins</t>
  </si>
  <si>
    <t>Frequency</t>
  </si>
  <si>
    <t>0-19</t>
  </si>
  <si>
    <t>20-39</t>
  </si>
  <si>
    <t>40-59</t>
  </si>
  <si>
    <t>60-79</t>
  </si>
  <si>
    <t>80-99</t>
  </si>
  <si>
    <t>100-119</t>
  </si>
  <si>
    <t>120-139</t>
  </si>
  <si>
    <t>140-159</t>
  </si>
  <si>
    <t>160-179</t>
  </si>
  <si>
    <t>180-199</t>
  </si>
  <si>
    <t>200-219</t>
  </si>
  <si>
    <t>220-239</t>
  </si>
  <si>
    <t>240-259</t>
  </si>
  <si>
    <t>260-279</t>
  </si>
  <si>
    <t>280-299</t>
  </si>
  <si>
    <t>300-319</t>
  </si>
  <si>
    <t>320-339</t>
  </si>
  <si>
    <t>340-359</t>
  </si>
  <si>
    <t>360-379</t>
  </si>
  <si>
    <t>380-399</t>
  </si>
  <si>
    <t>400-419</t>
  </si>
  <si>
    <t>420-439</t>
  </si>
  <si>
    <t>440-459</t>
  </si>
  <si>
    <t>460-479</t>
  </si>
  <si>
    <t>480-499</t>
  </si>
  <si>
    <t>500-519</t>
  </si>
  <si>
    <t>520-539</t>
  </si>
  <si>
    <t>540-559</t>
  </si>
  <si>
    <t>&gt; 560</t>
  </si>
  <si>
    <t>Mathematics + anything</t>
  </si>
  <si>
    <t>Mean</t>
  </si>
  <si>
    <t>Median</t>
  </si>
  <si>
    <t>All years included</t>
  </si>
  <si>
    <t>98 or more</t>
  </si>
  <si>
    <t xml:space="preserve">Field </t>
  </si>
  <si>
    <r>
      <t> </t>
    </r>
    <r>
      <rPr>
        <b/>
        <sz val="8"/>
        <color theme="1"/>
        <rFont val="Arial"/>
      </rPr>
      <t>Algebra/Number Theory (1-Alg) </t>
    </r>
  </si>
  <si>
    <r>
      <t> </t>
    </r>
    <r>
      <rPr>
        <b/>
        <sz val="8"/>
        <color theme="1"/>
        <rFont val="Arial"/>
      </rPr>
      <t>Real, Complex, Functional, Harmonic Analysis (2-Anal) </t>
    </r>
  </si>
  <si>
    <r>
      <t> </t>
    </r>
    <r>
      <rPr>
        <b/>
        <sz val="8"/>
        <color theme="1"/>
        <rFont val="Arial"/>
      </rPr>
      <t>Geometry/Topology (3-Geom) </t>
    </r>
  </si>
  <si>
    <r>
      <t> </t>
    </r>
    <r>
      <rPr>
        <b/>
        <sz val="8"/>
        <color theme="1"/>
        <rFont val="Arial"/>
      </rPr>
      <t>Discrete Math/Combinatorics/Logic/Computer Science (4-Disc)  </t>
    </r>
  </si>
  <si>
    <r>
      <t> </t>
    </r>
    <r>
      <rPr>
        <b/>
        <sz val="8"/>
        <color theme="1"/>
        <rFont val="Arial"/>
      </rPr>
      <t>Probability (5-Prob) </t>
    </r>
  </si>
  <si>
    <r>
      <t> </t>
    </r>
    <r>
      <rPr>
        <b/>
        <sz val="8"/>
        <color theme="1"/>
        <rFont val="Arial"/>
      </rPr>
      <t>Biostatistics/Statistics (6-Stat) </t>
    </r>
  </si>
  <si>
    <r>
      <t> </t>
    </r>
    <r>
      <rPr>
        <b/>
        <sz val="8"/>
        <color theme="1"/>
        <rFont val="Arial"/>
      </rPr>
      <t>Applied Mathematics </t>
    </r>
  </si>
  <si>
    <r>
      <t> </t>
    </r>
    <r>
      <rPr>
        <b/>
        <sz val="8"/>
        <color theme="1"/>
        <rFont val="Arial"/>
      </rPr>
      <t>Numerical Analysis/Approximations (8-Num) </t>
    </r>
  </si>
  <si>
    <r>
      <t> </t>
    </r>
    <r>
      <rPr>
        <b/>
        <sz val="8"/>
        <color theme="1"/>
        <rFont val="Arial"/>
      </rPr>
      <t>Linear, Non-linear Optimization/Control (9-Opt) </t>
    </r>
  </si>
  <si>
    <r>
      <t> </t>
    </r>
    <r>
      <rPr>
        <b/>
        <sz val="8"/>
        <color theme="1"/>
        <rFont val="Arial"/>
      </rPr>
      <t>Differential, Integral, Difference Equations (10-Equa) </t>
    </r>
  </si>
  <si>
    <r>
      <t> </t>
    </r>
    <r>
      <rPr>
        <b/>
        <sz val="8"/>
        <color theme="1"/>
        <rFont val="Arial"/>
      </rPr>
      <t>Mathematics Education (11-Educ) </t>
    </r>
  </si>
  <si>
    <r>
      <t> </t>
    </r>
    <r>
      <rPr>
        <b/>
        <sz val="8"/>
        <color theme="1"/>
        <rFont val="Arial"/>
      </rPr>
      <t>Other/Unknown (12-Oth) </t>
    </r>
  </si>
  <si>
    <t>46L05</t>
  </si>
  <si>
    <t>53C29</t>
  </si>
  <si>
    <t>58 e   12</t>
  </si>
  <si>
    <t>81R50</t>
  </si>
  <si>
    <t>76 e 99</t>
  </si>
  <si>
    <t>Field</t>
  </si>
  <si>
    <t>watch sorting!</t>
  </si>
  <si>
    <t>To the right values only</t>
  </si>
  <si>
    <t>FOR Physics, Mathematical</t>
  </si>
  <si>
    <t>percentage</t>
  </si>
  <si>
    <r>
      <t> </t>
    </r>
    <r>
      <rPr>
        <b/>
        <sz val="8"/>
        <color theme="1"/>
        <rFont val="Arial"/>
      </rPr>
      <t>Probability (5-Prob) *</t>
    </r>
  </si>
  <si>
    <t>* not includeced in wos math</t>
  </si>
  <si>
    <t>0-10</t>
  </si>
  <si>
    <t> Algebra/Number Theory (1-Alg) </t>
  </si>
  <si>
    <t> Real, Complex, Functional, Harmonic Analysis (2-Anal) </t>
  </si>
  <si>
    <t> Geometry/Topology (3-Geom) </t>
  </si>
  <si>
    <t> Discrete Math/Combinatorics/Logic/Computer Science (4-Disc)  </t>
  </si>
  <si>
    <t> Biostatistics/Statistics (6-Stat) </t>
  </si>
  <si>
    <t> Applied Mathematics </t>
  </si>
  <si>
    <t> Numerical Analysis/Approximations (8-Num) </t>
  </si>
  <si>
    <t> Linear, Non-linear Optimization/Control (9-Opt) </t>
  </si>
  <si>
    <t> Differential, Integral, Difference Equations (10-Equa) </t>
  </si>
  <si>
    <t> Mathematics Education (11-Educ) </t>
  </si>
  <si>
    <t> Other/Unknown (12-Oth) </t>
  </si>
  <si>
    <t> Probability (5-Prob)</t>
  </si>
  <si>
    <t>Algebra</t>
  </si>
  <si>
    <t>Analysis</t>
  </si>
  <si>
    <t>Geometry</t>
  </si>
  <si>
    <t> Discrete</t>
  </si>
  <si>
    <t>Probability</t>
  </si>
  <si>
    <t>Statistics</t>
  </si>
  <si>
    <t>Applied</t>
  </si>
  <si>
    <t>Computation</t>
  </si>
  <si>
    <t>Control</t>
  </si>
  <si>
    <t>DE</t>
  </si>
  <si>
    <t>Math Ed</t>
  </si>
  <si>
    <t>Other</t>
  </si>
  <si>
    <t>Featured R</t>
  </si>
  <si>
    <t>AMS interest</t>
  </si>
  <si>
    <t>Group 1 hiring 2000-2010</t>
  </si>
  <si>
    <t>Spearman's rho</t>
  </si>
  <si>
    <t>two-tailed p</t>
  </si>
  <si>
    <t>Featured R &amp; AMS Interest</t>
  </si>
  <si>
    <t>Featured R &amp; Group 1 hiring</t>
  </si>
  <si>
    <t>AMS Interest &amp; Group 1</t>
  </si>
  <si>
    <t>top 1% in category</t>
  </si>
  <si>
    <t>Total pubs in Math inclusive:</t>
  </si>
  <si>
    <t>The 1636 most cited had 98 citations</t>
  </si>
  <si>
    <t>pubs 1637 to 1666 had 97 citations</t>
  </si>
  <si>
    <t>mean WOS citations of 1666 publications</t>
  </si>
  <si>
    <t>median WOS citations of 1666 publications</t>
  </si>
  <si>
    <t xml:space="preserve">in this case the top 1.018% </t>
  </si>
  <si>
    <t xml:space="preserve">Percentile </t>
  </si>
  <si>
    <t>Highly Cited in WOS Math Inclusive</t>
  </si>
  <si>
    <t>number of citations</t>
  </si>
  <si>
    <t>0-101</t>
  </si>
  <si>
    <t>102-108</t>
  </si>
  <si>
    <t>109-115</t>
  </si>
  <si>
    <t>116-124</t>
  </si>
  <si>
    <t>125-134</t>
  </si>
  <si>
    <t>135-149</t>
  </si>
  <si>
    <t>150-166</t>
  </si>
  <si>
    <t>167-193.6</t>
  </si>
  <si>
    <t>194-265</t>
  </si>
  <si>
    <t>266 and above</t>
  </si>
  <si>
    <t>(formulas)</t>
  </si>
  <si>
    <t>number above mean</t>
  </si>
  <si>
    <t>number above median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</si>
</sst>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000"/>
  </numFmts>
  <fonts count="9"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0"/>
      <name val="Arial"/>
    </font>
    <font>
      <sz val="11"/>
      <color rgb="FF333333"/>
      <name val="Arial"/>
      <family val="2"/>
    </font>
    <font>
      <sz val="12"/>
      <color theme="1"/>
      <name val="Arial"/>
    </font>
    <font>
      <b/>
      <sz val="8"/>
      <color theme="1"/>
      <name val="Arial"/>
    </font>
    <font>
      <b/>
      <sz val="12"/>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1">
    <xf numFmtId="0" fontId="0" fillId="0" borderId="0" xfId="0"/>
    <xf numFmtId="0" fontId="4" fillId="0" borderId="0" xfId="0" applyFont="1" applyFill="1" applyBorder="1" applyAlignment="1" applyProtection="1"/>
    <xf numFmtId="49" fontId="4" fillId="0" borderId="0" xfId="0" applyNumberFormat="1" applyFont="1" applyFill="1" applyBorder="1" applyAlignment="1" applyProtection="1"/>
    <xf numFmtId="0" fontId="4" fillId="0" borderId="0" xfId="0" applyNumberFormat="1" applyFont="1" applyFill="1" applyBorder="1" applyAlignment="1" applyProtection="1"/>
    <xf numFmtId="1" fontId="4" fillId="0" borderId="0" xfId="0" applyNumberFormat="1" applyFont="1" applyFill="1" applyBorder="1" applyAlignment="1" applyProtection="1"/>
    <xf numFmtId="1" fontId="2" fillId="3" borderId="0" xfId="2" applyNumberFormat="1"/>
    <xf numFmtId="0" fontId="0" fillId="0" borderId="0" xfId="0" applyFont="1" applyFill="1" applyBorder="1" applyAlignment="1" applyProtection="1"/>
    <xf numFmtId="1" fontId="3" fillId="4" borderId="0" xfId="3" applyNumberFormat="1"/>
    <xf numFmtId="1" fontId="2" fillId="3" borderId="0" xfId="2" applyNumberFormat="1" applyBorder="1" applyAlignment="1" applyProtection="1"/>
    <xf numFmtId="0" fontId="3" fillId="4" borderId="0" xfId="3" applyBorder="1" applyAlignment="1" applyProtection="1"/>
    <xf numFmtId="1" fontId="3" fillId="4" borderId="0" xfId="3" applyNumberFormat="1" applyBorder="1" applyAlignment="1" applyProtection="1"/>
    <xf numFmtId="0" fontId="4" fillId="0" borderId="0" xfId="0" applyFont="1"/>
    <xf numFmtId="1" fontId="1" fillId="2" borderId="0" xfId="1" applyNumberFormat="1" applyBorder="1" applyAlignment="1" applyProtection="1"/>
    <xf numFmtId="1" fontId="1" fillId="2" borderId="0" xfId="1" applyNumberFormat="1"/>
    <xf numFmtId="1" fontId="0" fillId="0" borderId="0" xfId="0" applyNumberFormat="1"/>
    <xf numFmtId="0" fontId="2" fillId="3" borderId="0" xfId="2"/>
    <xf numFmtId="0" fontId="5" fillId="0" borderId="0" xfId="0" applyFont="1"/>
    <xf numFmtId="49" fontId="4" fillId="0" borderId="0" xfId="0" applyNumberFormat="1" applyFont="1"/>
    <xf numFmtId="11" fontId="4" fillId="0" borderId="0" xfId="0" applyNumberFormat="1" applyFont="1" applyFill="1" applyBorder="1" applyAlignment="1" applyProtection="1"/>
    <xf numFmtId="49" fontId="0" fillId="0" borderId="0" xfId="0" applyNumberFormat="1"/>
    <xf numFmtId="0" fontId="0" fillId="0" borderId="0" xfId="0" applyNumberFormat="1"/>
    <xf numFmtId="0" fontId="0" fillId="0" borderId="0" xfId="0" applyFont="1" applyFill="1"/>
    <xf numFmtId="1" fontId="0" fillId="0" borderId="0" xfId="0" applyNumberFormat="1" applyFont="1" applyFill="1"/>
    <xf numFmtId="0" fontId="6" fillId="0" borderId="0" xfId="0" applyFont="1"/>
    <xf numFmtId="2" fontId="0" fillId="0" borderId="0" xfId="0" applyNumberFormat="1"/>
    <xf numFmtId="0" fontId="8" fillId="0" borderId="0" xfId="0" applyFont="1"/>
    <xf numFmtId="164" fontId="0" fillId="0" borderId="0" xfId="0" applyNumberFormat="1"/>
    <xf numFmtId="10" fontId="0" fillId="0" borderId="0" xfId="0" applyNumberFormat="1"/>
    <xf numFmtId="0" fontId="0" fillId="0" borderId="0" xfId="0" applyFont="1"/>
    <xf numFmtId="3" fontId="0" fillId="0" borderId="0" xfId="0" applyNumberFormat="1"/>
    <xf numFmtId="165" fontId="0" fillId="0" borderId="0" xfId="0" applyNumberFormat="1"/>
  </cellXfs>
  <cellStyles count="4">
    <cellStyle name="Bad" xfId="2" builtinId="27"/>
    <cellStyle name="Good" xfId="1" builtinId="26"/>
    <cellStyle name="Neutral" xfId="3" builtinId="2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frequency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Sheet1!$Q$21</c:f>
              <c:strCache>
                <c:ptCount val="1"/>
                <c:pt idx="0">
                  <c:v>Frequency</c:v>
                </c:pt>
              </c:strCache>
            </c:strRef>
          </c:tx>
          <c:spPr>
            <a:solidFill>
              <a:schemeClr val="accent1"/>
            </a:solidFill>
            <a:ln>
              <a:noFill/>
            </a:ln>
            <a:effectLst/>
          </c:spPr>
          <c:invertIfNegative val="0"/>
          <c:cat>
            <c:numRef>
              <c:f>Sheet1!$P$22:$P$33</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Sheet1!$Q$22:$Q$33</c:f>
              <c:numCache>
                <c:formatCode>General</c:formatCode>
                <c:ptCount val="12"/>
                <c:pt idx="0">
                  <c:v>330.0</c:v>
                </c:pt>
                <c:pt idx="1">
                  <c:v>171.0</c:v>
                </c:pt>
                <c:pt idx="2">
                  <c:v>167.0</c:v>
                </c:pt>
                <c:pt idx="3">
                  <c:v>15.0</c:v>
                </c:pt>
                <c:pt idx="4">
                  <c:v>13.0</c:v>
                </c:pt>
                <c:pt idx="5">
                  <c:v>0.0</c:v>
                </c:pt>
                <c:pt idx="6">
                  <c:v>113.0</c:v>
                </c:pt>
                <c:pt idx="7">
                  <c:v>4.0</c:v>
                </c:pt>
                <c:pt idx="8">
                  <c:v>14.0</c:v>
                </c:pt>
                <c:pt idx="9">
                  <c:v>101.0</c:v>
                </c:pt>
                <c:pt idx="10">
                  <c:v>0.0</c:v>
                </c:pt>
                <c:pt idx="11">
                  <c:v>0.0</c:v>
                </c:pt>
              </c:numCache>
            </c:numRef>
          </c:val>
        </c:ser>
        <c:dLbls>
          <c:showLegendKey val="0"/>
          <c:showVal val="0"/>
          <c:showCatName val="0"/>
          <c:showSerName val="0"/>
          <c:showPercent val="0"/>
          <c:showBubbleSize val="0"/>
        </c:dLbls>
        <c:gapWidth val="219"/>
        <c:overlap val="-27"/>
        <c:axId val="1376244944"/>
        <c:axId val="1375812864"/>
      </c:barChart>
      <c:catAx>
        <c:axId val="137624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812864"/>
        <c:crosses val="autoZero"/>
        <c:auto val="1"/>
        <c:lblAlgn val="ctr"/>
        <c:lblOffset val="100"/>
        <c:noMultiLvlLbl val="0"/>
      </c:catAx>
      <c:valAx>
        <c:axId val="137581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24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Sheet1!$X$1</c:f>
              <c:strCache>
                <c:ptCount val="1"/>
                <c:pt idx="0">
                  <c:v>Frequency</c:v>
                </c:pt>
              </c:strCache>
            </c:strRef>
          </c:tx>
          <c:spPr>
            <a:solidFill>
              <a:schemeClr val="accent1"/>
            </a:solidFill>
            <a:ln>
              <a:noFill/>
            </a:ln>
            <a:effectLst/>
          </c:spPr>
          <c:invertIfNegative val="0"/>
          <c:cat>
            <c:strRef>
              <c:f>Sheet1!$W$2:$W$30</c:f>
              <c:strCache>
                <c:ptCount val="29"/>
                <c:pt idx="0">
                  <c:v>0-19</c:v>
                </c:pt>
                <c:pt idx="1">
                  <c:v>20-39</c:v>
                </c:pt>
                <c:pt idx="2">
                  <c:v>40-59</c:v>
                </c:pt>
                <c:pt idx="3">
                  <c:v>60-79</c:v>
                </c:pt>
                <c:pt idx="4">
                  <c:v>80-99</c:v>
                </c:pt>
                <c:pt idx="5">
                  <c:v>100-119</c:v>
                </c:pt>
                <c:pt idx="6">
                  <c:v>120-139</c:v>
                </c:pt>
                <c:pt idx="7">
                  <c:v>140-159</c:v>
                </c:pt>
                <c:pt idx="8">
                  <c:v>160-179</c:v>
                </c:pt>
                <c:pt idx="9">
                  <c:v>180-199</c:v>
                </c:pt>
                <c:pt idx="10">
                  <c:v>200-219</c:v>
                </c:pt>
                <c:pt idx="11">
                  <c:v>220-239</c:v>
                </c:pt>
                <c:pt idx="12">
                  <c:v>240-259</c:v>
                </c:pt>
                <c:pt idx="13">
                  <c:v>260-279</c:v>
                </c:pt>
                <c:pt idx="14">
                  <c:v>280-299</c:v>
                </c:pt>
                <c:pt idx="15">
                  <c:v>300-319</c:v>
                </c:pt>
                <c:pt idx="16">
                  <c:v>320-339</c:v>
                </c:pt>
                <c:pt idx="17">
                  <c:v>340-359</c:v>
                </c:pt>
                <c:pt idx="18">
                  <c:v>360-379</c:v>
                </c:pt>
                <c:pt idx="19">
                  <c:v>380-399</c:v>
                </c:pt>
                <c:pt idx="20">
                  <c:v>400-419</c:v>
                </c:pt>
                <c:pt idx="21">
                  <c:v>420-439</c:v>
                </c:pt>
                <c:pt idx="22">
                  <c:v>440-459</c:v>
                </c:pt>
                <c:pt idx="23">
                  <c:v>460-479</c:v>
                </c:pt>
                <c:pt idx="24">
                  <c:v>480-499</c:v>
                </c:pt>
                <c:pt idx="25">
                  <c:v>500-519</c:v>
                </c:pt>
                <c:pt idx="26">
                  <c:v>520-539</c:v>
                </c:pt>
                <c:pt idx="27">
                  <c:v>540-559</c:v>
                </c:pt>
                <c:pt idx="28">
                  <c:v>&gt; 560</c:v>
                </c:pt>
              </c:strCache>
            </c:strRef>
          </c:cat>
          <c:val>
            <c:numRef>
              <c:f>Sheet1!$X$2:$X$30</c:f>
              <c:numCache>
                <c:formatCode>General</c:formatCode>
                <c:ptCount val="29"/>
                <c:pt idx="0">
                  <c:v>208.0</c:v>
                </c:pt>
                <c:pt idx="1">
                  <c:v>164.0</c:v>
                </c:pt>
                <c:pt idx="2">
                  <c:v>100.0</c:v>
                </c:pt>
                <c:pt idx="3">
                  <c:v>57.0</c:v>
                </c:pt>
                <c:pt idx="4">
                  <c:v>41.0</c:v>
                </c:pt>
                <c:pt idx="5">
                  <c:v>25.0</c:v>
                </c:pt>
                <c:pt idx="6">
                  <c:v>19.0</c:v>
                </c:pt>
                <c:pt idx="7">
                  <c:v>13.0</c:v>
                </c:pt>
                <c:pt idx="8">
                  <c:v>24.0</c:v>
                </c:pt>
                <c:pt idx="9">
                  <c:v>10.0</c:v>
                </c:pt>
                <c:pt idx="10">
                  <c:v>1.0</c:v>
                </c:pt>
                <c:pt idx="11">
                  <c:v>5.0</c:v>
                </c:pt>
                <c:pt idx="12">
                  <c:v>5.0</c:v>
                </c:pt>
                <c:pt idx="13">
                  <c:v>5.0</c:v>
                </c:pt>
                <c:pt idx="14">
                  <c:v>1.0</c:v>
                </c:pt>
                <c:pt idx="15">
                  <c:v>2.0</c:v>
                </c:pt>
                <c:pt idx="16">
                  <c:v>3.0</c:v>
                </c:pt>
                <c:pt idx="17">
                  <c:v>0.0</c:v>
                </c:pt>
                <c:pt idx="18">
                  <c:v>0.0</c:v>
                </c:pt>
                <c:pt idx="19">
                  <c:v>1.0</c:v>
                </c:pt>
                <c:pt idx="20">
                  <c:v>1.0</c:v>
                </c:pt>
                <c:pt idx="21">
                  <c:v>1.0</c:v>
                </c:pt>
                <c:pt idx="22">
                  <c:v>1.0</c:v>
                </c:pt>
                <c:pt idx="23">
                  <c:v>0.0</c:v>
                </c:pt>
                <c:pt idx="24">
                  <c:v>0.0</c:v>
                </c:pt>
                <c:pt idx="25">
                  <c:v>0.0</c:v>
                </c:pt>
                <c:pt idx="26">
                  <c:v>0.0</c:v>
                </c:pt>
                <c:pt idx="27">
                  <c:v>0.0</c:v>
                </c:pt>
                <c:pt idx="28">
                  <c:v>1.0</c:v>
                </c:pt>
              </c:numCache>
            </c:numRef>
          </c:val>
        </c:ser>
        <c:dLbls>
          <c:showLegendKey val="0"/>
          <c:showVal val="0"/>
          <c:showCatName val="0"/>
          <c:showSerName val="0"/>
          <c:showPercent val="0"/>
          <c:showBubbleSize val="0"/>
        </c:dLbls>
        <c:gapWidth val="219"/>
        <c:overlap val="-27"/>
        <c:axId val="1783951184"/>
        <c:axId val="1783952960"/>
      </c:barChart>
      <c:catAx>
        <c:axId val="178395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952960"/>
        <c:crosses val="autoZero"/>
        <c:auto val="1"/>
        <c:lblAlgn val="ctr"/>
        <c:lblOffset val="100"/>
        <c:noMultiLvlLbl val="0"/>
      </c:catAx>
      <c:valAx>
        <c:axId val="17839529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951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Sheet1!$X$41</c:f>
              <c:strCache>
                <c:ptCount val="1"/>
                <c:pt idx="0">
                  <c:v>Frequency</c:v>
                </c:pt>
              </c:strCache>
            </c:strRef>
          </c:tx>
          <c:spPr>
            <a:solidFill>
              <a:schemeClr val="accent1"/>
            </a:solidFill>
            <a:ln>
              <a:noFill/>
            </a:ln>
            <a:effectLst/>
          </c:spPr>
          <c:invertIfNegative val="0"/>
          <c:cat>
            <c:strRef>
              <c:f>Sheet1!$W$42:$W$70</c:f>
              <c:strCache>
                <c:ptCount val="29"/>
                <c:pt idx="0">
                  <c:v>0-19</c:v>
                </c:pt>
                <c:pt idx="1">
                  <c:v>20-39</c:v>
                </c:pt>
                <c:pt idx="2">
                  <c:v>40-59</c:v>
                </c:pt>
                <c:pt idx="3">
                  <c:v>60-79</c:v>
                </c:pt>
                <c:pt idx="4">
                  <c:v>80-99</c:v>
                </c:pt>
                <c:pt idx="5">
                  <c:v>100-119</c:v>
                </c:pt>
                <c:pt idx="6">
                  <c:v>120-139</c:v>
                </c:pt>
                <c:pt idx="7">
                  <c:v>140-159</c:v>
                </c:pt>
                <c:pt idx="8">
                  <c:v>160-179</c:v>
                </c:pt>
                <c:pt idx="9">
                  <c:v>180-199</c:v>
                </c:pt>
                <c:pt idx="10">
                  <c:v>200-219</c:v>
                </c:pt>
                <c:pt idx="11">
                  <c:v>220-239</c:v>
                </c:pt>
                <c:pt idx="12">
                  <c:v>240-259</c:v>
                </c:pt>
                <c:pt idx="13">
                  <c:v>260-279</c:v>
                </c:pt>
                <c:pt idx="14">
                  <c:v>280-299</c:v>
                </c:pt>
                <c:pt idx="15">
                  <c:v>300-319</c:v>
                </c:pt>
                <c:pt idx="16">
                  <c:v>320-339</c:v>
                </c:pt>
                <c:pt idx="17">
                  <c:v>340-359</c:v>
                </c:pt>
                <c:pt idx="18">
                  <c:v>360-379</c:v>
                </c:pt>
                <c:pt idx="19">
                  <c:v>380-399</c:v>
                </c:pt>
                <c:pt idx="20">
                  <c:v>400-419</c:v>
                </c:pt>
                <c:pt idx="21">
                  <c:v>420-439</c:v>
                </c:pt>
                <c:pt idx="22">
                  <c:v>440-459</c:v>
                </c:pt>
                <c:pt idx="23">
                  <c:v>460-479</c:v>
                </c:pt>
                <c:pt idx="24">
                  <c:v>480-499</c:v>
                </c:pt>
                <c:pt idx="25">
                  <c:v>500-519</c:v>
                </c:pt>
                <c:pt idx="26">
                  <c:v>520-539</c:v>
                </c:pt>
                <c:pt idx="27">
                  <c:v>540-559</c:v>
                </c:pt>
                <c:pt idx="28">
                  <c:v>&gt; 560</c:v>
                </c:pt>
              </c:strCache>
            </c:strRef>
          </c:cat>
          <c:val>
            <c:numRef>
              <c:f>Sheet1!$X$42:$X$70</c:f>
              <c:numCache>
                <c:formatCode>General</c:formatCode>
                <c:ptCount val="29"/>
                <c:pt idx="0">
                  <c:v>232.0</c:v>
                </c:pt>
                <c:pt idx="1">
                  <c:v>185.0</c:v>
                </c:pt>
                <c:pt idx="2">
                  <c:v>110.0</c:v>
                </c:pt>
                <c:pt idx="3">
                  <c:v>64.0</c:v>
                </c:pt>
                <c:pt idx="4">
                  <c:v>50.0</c:v>
                </c:pt>
                <c:pt idx="5">
                  <c:v>27.0</c:v>
                </c:pt>
                <c:pt idx="6">
                  <c:v>20.0</c:v>
                </c:pt>
                <c:pt idx="7">
                  <c:v>13.0</c:v>
                </c:pt>
                <c:pt idx="8">
                  <c:v>24.0</c:v>
                </c:pt>
                <c:pt idx="9">
                  <c:v>12.0</c:v>
                </c:pt>
                <c:pt idx="10">
                  <c:v>1.0</c:v>
                </c:pt>
                <c:pt idx="11">
                  <c:v>5.0</c:v>
                </c:pt>
                <c:pt idx="12">
                  <c:v>5.0</c:v>
                </c:pt>
                <c:pt idx="13">
                  <c:v>5.0</c:v>
                </c:pt>
                <c:pt idx="14">
                  <c:v>1.0</c:v>
                </c:pt>
                <c:pt idx="15">
                  <c:v>2.0</c:v>
                </c:pt>
                <c:pt idx="16">
                  <c:v>3.0</c:v>
                </c:pt>
                <c:pt idx="17">
                  <c:v>1.0</c:v>
                </c:pt>
                <c:pt idx="18">
                  <c:v>0.0</c:v>
                </c:pt>
                <c:pt idx="19">
                  <c:v>1.0</c:v>
                </c:pt>
                <c:pt idx="20">
                  <c:v>1.0</c:v>
                </c:pt>
                <c:pt idx="21">
                  <c:v>1.0</c:v>
                </c:pt>
                <c:pt idx="22">
                  <c:v>1.0</c:v>
                </c:pt>
                <c:pt idx="23">
                  <c:v>0.0</c:v>
                </c:pt>
                <c:pt idx="24">
                  <c:v>0.0</c:v>
                </c:pt>
                <c:pt idx="25">
                  <c:v>0.0</c:v>
                </c:pt>
                <c:pt idx="26">
                  <c:v>0.0</c:v>
                </c:pt>
                <c:pt idx="27">
                  <c:v>0.0</c:v>
                </c:pt>
                <c:pt idx="28">
                  <c:v>1.0</c:v>
                </c:pt>
              </c:numCache>
            </c:numRef>
          </c:val>
        </c:ser>
        <c:dLbls>
          <c:showLegendKey val="0"/>
          <c:showVal val="0"/>
          <c:showCatName val="0"/>
          <c:showSerName val="0"/>
          <c:showPercent val="0"/>
          <c:showBubbleSize val="0"/>
        </c:dLbls>
        <c:gapWidth val="219"/>
        <c:overlap val="-27"/>
        <c:axId val="1366923296"/>
        <c:axId val="1333379424"/>
      </c:barChart>
      <c:catAx>
        <c:axId val="136692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379424"/>
        <c:crosses val="autoZero"/>
        <c:auto val="1"/>
        <c:lblAlgn val="ctr"/>
        <c:lblOffset val="100"/>
        <c:noMultiLvlLbl val="0"/>
      </c:catAx>
      <c:valAx>
        <c:axId val="133337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23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Sheet1!$R$51</c:f>
              <c:strCache>
                <c:ptCount val="1"/>
                <c:pt idx="0">
                  <c:v>Frequency</c:v>
                </c:pt>
              </c:strCache>
            </c:strRef>
          </c:tx>
          <c:spPr>
            <a:solidFill>
              <a:schemeClr val="accent1"/>
            </a:solidFill>
            <a:ln>
              <a:noFill/>
            </a:ln>
            <a:effectLst/>
          </c:spPr>
          <c:invertIfNegative val="0"/>
          <c:cat>
            <c:strRef>
              <c:f>Sheet1!$Q$52:$Q$61</c:f>
              <c:strCache>
                <c:ptCount val="10"/>
                <c:pt idx="0">
                  <c:v>Algebra</c:v>
                </c:pt>
                <c:pt idx="1">
                  <c:v>Analysis</c:v>
                </c:pt>
                <c:pt idx="2">
                  <c:v>Geometry</c:v>
                </c:pt>
                <c:pt idx="3">
                  <c:v> Discrete</c:v>
                </c:pt>
                <c:pt idx="4">
                  <c:v>Probability</c:v>
                </c:pt>
                <c:pt idx="5">
                  <c:v>Statistics</c:v>
                </c:pt>
                <c:pt idx="6">
                  <c:v>Applied</c:v>
                </c:pt>
                <c:pt idx="7">
                  <c:v>Computation</c:v>
                </c:pt>
                <c:pt idx="8">
                  <c:v>Control</c:v>
                </c:pt>
                <c:pt idx="9">
                  <c:v>DE</c:v>
                </c:pt>
              </c:strCache>
            </c:strRef>
          </c:cat>
          <c:val>
            <c:numRef>
              <c:f>Sheet1!$R$52:$R$61</c:f>
              <c:numCache>
                <c:formatCode>General</c:formatCode>
                <c:ptCount val="10"/>
                <c:pt idx="0">
                  <c:v>330.0</c:v>
                </c:pt>
                <c:pt idx="1">
                  <c:v>171.0</c:v>
                </c:pt>
                <c:pt idx="2">
                  <c:v>167.0</c:v>
                </c:pt>
                <c:pt idx="3">
                  <c:v>15.0</c:v>
                </c:pt>
                <c:pt idx="4">
                  <c:v>13.0</c:v>
                </c:pt>
                <c:pt idx="5">
                  <c:v>0.0</c:v>
                </c:pt>
                <c:pt idx="6">
                  <c:v>113.0</c:v>
                </c:pt>
                <c:pt idx="7">
                  <c:v>4.0</c:v>
                </c:pt>
                <c:pt idx="8">
                  <c:v>14.0</c:v>
                </c:pt>
                <c:pt idx="9">
                  <c:v>101.0</c:v>
                </c:pt>
              </c:numCache>
            </c:numRef>
          </c:val>
        </c:ser>
        <c:dLbls>
          <c:showLegendKey val="0"/>
          <c:showVal val="0"/>
          <c:showCatName val="0"/>
          <c:showSerName val="0"/>
          <c:showPercent val="0"/>
          <c:showBubbleSize val="0"/>
        </c:dLbls>
        <c:gapWidth val="219"/>
        <c:overlap val="-27"/>
        <c:axId val="1600396672"/>
        <c:axId val="1600348480"/>
      </c:barChart>
      <c:catAx>
        <c:axId val="160039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48480"/>
        <c:crosses val="autoZero"/>
        <c:auto val="1"/>
        <c:lblAlgn val="ctr"/>
        <c:lblOffset val="100"/>
        <c:noMultiLvlLbl val="0"/>
      </c:catAx>
      <c:valAx>
        <c:axId val="16003484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9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1697567</xdr:colOff>
      <xdr:row>35</xdr:row>
      <xdr:rowOff>88899</xdr:rowOff>
    </xdr:from>
    <xdr:to>
      <xdr:col>18</xdr:col>
      <xdr:colOff>351367</xdr:colOff>
      <xdr:row>48</xdr:row>
      <xdr:rowOff>190499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148165</xdr:colOff>
      <xdr:row>1</xdr:row>
      <xdr:rowOff>0</xdr:rowOff>
    </xdr:from>
    <xdr:to>
      <xdr:col>33</xdr:col>
      <xdr:colOff>8466</xdr:colOff>
      <xdr:row>29</xdr:row>
      <xdr:rowOff>198967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131233</xdr:colOff>
      <xdr:row>41</xdr:row>
      <xdr:rowOff>25400</xdr:rowOff>
    </xdr:from>
    <xdr:to>
      <xdr:col>32</xdr:col>
      <xdr:colOff>821266</xdr:colOff>
      <xdr:row>69</xdr:row>
      <xdr:rowOff>190500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1346200</xdr:colOff>
      <xdr:row>64</xdr:row>
      <xdr:rowOff>156633</xdr:rowOff>
    </xdr:from>
    <xdr:to>
      <xdr:col>19</xdr:col>
      <xdr:colOff>872067</xdr:colOff>
      <xdr:row>78</xdr:row>
      <xdr:rowOff>55033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0"/>
  <sheetViews>
    <sheetView tabSelected="1" topLeftCell="R1" zoomScale="150" zoomScaleNormal="150" zoomScalePageLayoutView="150" workbookViewId="0">
      <selection activeCell="Y105" sqref="Y105"/>
    </sheetView>
  </sheetViews>
  <sheetFormatPr baseColWidth="10" defaultRowHeight="16" x14ac:dyDescent="0.2"/>
  <cols>
    <col min="1" max="1" width="20.83203125" customWidth="1"/>
    <col min="7" max="7" width="16.1640625" customWidth="1"/>
    <col min="8" max="8" width="10.33203125" customWidth="1"/>
    <col min="13" max="13" width="6.83203125" customWidth="1"/>
    <col min="14" max="14" width="22.33203125" customWidth="1"/>
    <col min="15" max="15" width="21.83203125" customWidth="1"/>
    <col min="16" max="16" width="9" customWidth="1"/>
    <col min="17" max="17" width="13.5" customWidth="1"/>
    <col min="20" max="20" width="21.83203125" customWidth="1"/>
    <col min="26" max="26" width="11.6640625" bestFit="1" customWidth="1"/>
  </cols>
  <sheetData>
    <row r="1" spans="1:24" x14ac:dyDescent="0.2">
      <c r="A1" s="1" t="s">
        <v>0</v>
      </c>
      <c r="B1" s="1" t="s">
        <v>1</v>
      </c>
      <c r="C1" s="2" t="s">
        <v>2</v>
      </c>
      <c r="D1" s="1" t="s">
        <v>3</v>
      </c>
      <c r="E1" s="3" t="s">
        <v>4</v>
      </c>
      <c r="F1" s="1" t="s">
        <v>5</v>
      </c>
      <c r="G1" s="3" t="s">
        <v>6</v>
      </c>
      <c r="H1" s="3" t="s">
        <v>2634</v>
      </c>
      <c r="I1" s="1" t="s">
        <v>7</v>
      </c>
      <c r="O1" t="s">
        <v>2652</v>
      </c>
      <c r="P1" t="s">
        <v>2652</v>
      </c>
      <c r="Q1" s="21" t="s">
        <v>2599</v>
      </c>
      <c r="T1" t="s">
        <v>8</v>
      </c>
      <c r="U1" s="21" t="s">
        <v>2598</v>
      </c>
      <c r="V1" s="21" t="s">
        <v>2599</v>
      </c>
      <c r="W1" t="s">
        <v>2598</v>
      </c>
      <c r="X1" t="s">
        <v>2599</v>
      </c>
    </row>
    <row r="2" spans="1:24" x14ac:dyDescent="0.2">
      <c r="A2" s="1" t="s">
        <v>169</v>
      </c>
      <c r="B2" s="1" t="s">
        <v>72</v>
      </c>
      <c r="C2" s="1" t="s">
        <v>143</v>
      </c>
      <c r="D2" s="1" t="s">
        <v>170</v>
      </c>
      <c r="E2" s="4">
        <v>56</v>
      </c>
      <c r="F2" s="8" t="s">
        <v>13</v>
      </c>
      <c r="G2" s="1" t="s">
        <v>171</v>
      </c>
      <c r="H2" s="1">
        <v>3</v>
      </c>
      <c r="I2" s="1" t="s">
        <v>13</v>
      </c>
      <c r="O2" s="23" t="s">
        <v>2635</v>
      </c>
      <c r="P2" s="23">
        <v>1</v>
      </c>
      <c r="Q2" s="23">
        <f>COUNTIF(H2:H929,"=1")</f>
        <v>330</v>
      </c>
      <c r="T2" t="s">
        <v>2632</v>
      </c>
      <c r="U2" s="21" t="s">
        <v>2600</v>
      </c>
      <c r="V2" s="21">
        <f>COUNTIF(F96:F783,"&lt;20")</f>
        <v>208</v>
      </c>
      <c r="W2" t="s">
        <v>2600</v>
      </c>
      <c r="X2">
        <v>208</v>
      </c>
    </row>
    <row r="3" spans="1:24" x14ac:dyDescent="0.2">
      <c r="A3" s="1" t="s">
        <v>20</v>
      </c>
      <c r="B3" s="1" t="s">
        <v>21</v>
      </c>
      <c r="C3" s="2" t="s">
        <v>17</v>
      </c>
      <c r="D3" s="1" t="s">
        <v>22</v>
      </c>
      <c r="E3" s="4">
        <v>50</v>
      </c>
      <c r="F3" s="5" t="s">
        <v>13</v>
      </c>
      <c r="G3" s="3" t="s">
        <v>23</v>
      </c>
      <c r="H3" s="3">
        <v>1</v>
      </c>
      <c r="I3" s="1" t="s">
        <v>13</v>
      </c>
      <c r="O3" s="23" t="s">
        <v>2636</v>
      </c>
      <c r="P3" s="23">
        <v>2</v>
      </c>
      <c r="Q3" s="23">
        <f>COUNTIF(H2:H929,"=2")</f>
        <v>171</v>
      </c>
      <c r="T3" t="s">
        <v>2653</v>
      </c>
      <c r="U3" s="21" t="s">
        <v>2601</v>
      </c>
      <c r="V3" s="22">
        <f>COUNTIF(F96:F783,"&lt;40")-COUNTIF(F96:F783,"&lt;20")</f>
        <v>164</v>
      </c>
      <c r="W3" t="s">
        <v>2601</v>
      </c>
      <c r="X3">
        <v>164</v>
      </c>
    </row>
    <row r="4" spans="1:24" x14ac:dyDescent="0.2">
      <c r="A4" s="6" t="s">
        <v>203</v>
      </c>
      <c r="B4" s="1" t="s">
        <v>49</v>
      </c>
      <c r="C4" s="1" t="s">
        <v>194</v>
      </c>
      <c r="D4" s="1" t="s">
        <v>204</v>
      </c>
      <c r="E4" s="4">
        <v>76</v>
      </c>
      <c r="F4" s="8" t="s">
        <v>13</v>
      </c>
      <c r="G4" s="1" t="s">
        <v>205</v>
      </c>
      <c r="H4" s="1">
        <v>2</v>
      </c>
      <c r="I4" s="1" t="s">
        <v>13</v>
      </c>
      <c r="O4" s="23" t="s">
        <v>2637</v>
      </c>
      <c r="P4" s="23">
        <v>3</v>
      </c>
      <c r="Q4" s="23">
        <f>COUNTIF(H2:H929,"=3")</f>
        <v>167</v>
      </c>
      <c r="T4" t="s">
        <v>2654</v>
      </c>
      <c r="U4" s="21" t="s">
        <v>2602</v>
      </c>
      <c r="V4" s="22">
        <f>COUNTIF(F96:F783,"&lt;60")-COUNTIF(F96:F783,"&lt;40")</f>
        <v>100</v>
      </c>
      <c r="W4" t="s">
        <v>2602</v>
      </c>
      <c r="X4">
        <v>100</v>
      </c>
    </row>
    <row r="5" spans="1:24" x14ac:dyDescent="0.2">
      <c r="A5" s="6" t="s">
        <v>237</v>
      </c>
      <c r="B5" s="1" t="s">
        <v>210</v>
      </c>
      <c r="C5" s="1" t="s">
        <v>235</v>
      </c>
      <c r="D5" s="1" t="s">
        <v>238</v>
      </c>
      <c r="E5" s="4">
        <v>56</v>
      </c>
      <c r="F5" s="8" t="s">
        <v>13</v>
      </c>
      <c r="G5" s="1" t="s">
        <v>239</v>
      </c>
      <c r="H5" s="1">
        <v>2</v>
      </c>
      <c r="I5" s="1" t="s">
        <v>13</v>
      </c>
      <c r="O5" s="23" t="s">
        <v>2638</v>
      </c>
      <c r="P5" s="23">
        <v>4</v>
      </c>
      <c r="Q5" s="23">
        <f>COUNTIF(H2:H929,"=4")</f>
        <v>15</v>
      </c>
      <c r="U5" s="21" t="s">
        <v>2603</v>
      </c>
      <c r="V5" s="22">
        <f>COUNTIF(F96:F783,"&lt;80")-COUNTIF(F96:F783,"&lt;60")</f>
        <v>57</v>
      </c>
      <c r="W5" t="s">
        <v>2603</v>
      </c>
      <c r="X5">
        <v>57</v>
      </c>
    </row>
    <row r="6" spans="1:24" x14ac:dyDescent="0.2">
      <c r="A6" s="1" t="s">
        <v>230</v>
      </c>
      <c r="B6" s="1" t="s">
        <v>225</v>
      </c>
      <c r="C6" s="1" t="s">
        <v>194</v>
      </c>
      <c r="D6" s="1" t="s">
        <v>231</v>
      </c>
      <c r="E6" s="4">
        <v>28</v>
      </c>
      <c r="F6" s="8" t="s">
        <v>13</v>
      </c>
      <c r="G6" s="1" t="s">
        <v>232</v>
      </c>
      <c r="H6" s="1">
        <v>1</v>
      </c>
      <c r="I6" s="1" t="s">
        <v>13</v>
      </c>
      <c r="O6" s="23" t="s">
        <v>2639</v>
      </c>
      <c r="P6" s="23">
        <v>5</v>
      </c>
      <c r="Q6" s="23">
        <f>COUNTIF(H2:H929,"=5")</f>
        <v>13</v>
      </c>
      <c r="U6" s="21" t="s">
        <v>2604</v>
      </c>
      <c r="V6" s="22">
        <f>COUNTIF(F96:F783,"&lt;100")-COUNTIF(F96:F783,"&lt;80")</f>
        <v>41</v>
      </c>
      <c r="W6" t="s">
        <v>2604</v>
      </c>
      <c r="X6">
        <v>41</v>
      </c>
    </row>
    <row r="7" spans="1:24" x14ac:dyDescent="0.2">
      <c r="A7" s="1" t="s">
        <v>224</v>
      </c>
      <c r="B7" s="1" t="s">
        <v>225</v>
      </c>
      <c r="C7" s="1" t="s">
        <v>194</v>
      </c>
      <c r="D7" s="1" t="s">
        <v>226</v>
      </c>
      <c r="E7" s="4">
        <v>28</v>
      </c>
      <c r="F7" s="8" t="s">
        <v>13</v>
      </c>
      <c r="G7" s="1" t="s">
        <v>227</v>
      </c>
      <c r="H7" s="1">
        <v>1</v>
      </c>
      <c r="I7" s="1" t="s">
        <v>13</v>
      </c>
      <c r="O7" s="23" t="s">
        <v>2640</v>
      </c>
      <c r="P7" s="23">
        <v>6</v>
      </c>
      <c r="Q7" s="23">
        <f>COUNTIF(H2:H929,"=6")</f>
        <v>0</v>
      </c>
      <c r="U7" s="21" t="s">
        <v>2605</v>
      </c>
      <c r="V7" s="22">
        <f>COUNTIF(F96:F783,"&lt;120")-COUNTIF(F96:F783,"&lt;100")</f>
        <v>25</v>
      </c>
      <c r="W7" t="s">
        <v>2605</v>
      </c>
      <c r="X7">
        <v>25</v>
      </c>
    </row>
    <row r="8" spans="1:24" x14ac:dyDescent="0.2">
      <c r="A8" s="1" t="s">
        <v>228</v>
      </c>
      <c r="B8" s="1" t="s">
        <v>225</v>
      </c>
      <c r="C8" s="1" t="s">
        <v>194</v>
      </c>
      <c r="D8" s="1" t="s">
        <v>229</v>
      </c>
      <c r="E8" s="4">
        <v>28</v>
      </c>
      <c r="F8" s="8" t="s">
        <v>13</v>
      </c>
      <c r="G8" s="1" t="s">
        <v>227</v>
      </c>
      <c r="H8" s="1">
        <v>1</v>
      </c>
      <c r="I8" s="1" t="s">
        <v>13</v>
      </c>
      <c r="O8" s="23" t="s">
        <v>2641</v>
      </c>
      <c r="P8" s="23">
        <v>7</v>
      </c>
      <c r="Q8" s="23">
        <f>COUNTIF(H2:H929,"=7")</f>
        <v>113</v>
      </c>
      <c r="U8" s="21" t="s">
        <v>2606</v>
      </c>
      <c r="V8" s="22">
        <f>COUNTIF(F96:F783,"&lt;140")-COUNTIF(F96:F783,"&lt;120")</f>
        <v>19</v>
      </c>
      <c r="W8" t="s">
        <v>2606</v>
      </c>
      <c r="X8">
        <v>19</v>
      </c>
    </row>
    <row r="9" spans="1:24" x14ac:dyDescent="0.2">
      <c r="A9" s="1" t="s">
        <v>48</v>
      </c>
      <c r="B9" s="1" t="s">
        <v>49</v>
      </c>
      <c r="C9" s="1" t="s">
        <v>34</v>
      </c>
      <c r="D9" s="1" t="s">
        <v>50</v>
      </c>
      <c r="E9" s="4">
        <v>26</v>
      </c>
      <c r="F9" s="8" t="s">
        <v>13</v>
      </c>
      <c r="G9" s="1" t="s">
        <v>51</v>
      </c>
      <c r="H9" s="3">
        <v>1</v>
      </c>
      <c r="I9" s="1" t="s">
        <v>13</v>
      </c>
      <c r="O9" s="23" t="s">
        <v>2642</v>
      </c>
      <c r="P9" s="23">
        <v>8</v>
      </c>
      <c r="Q9" s="23">
        <f>COUNTIF(H2:H929,"=8")</f>
        <v>4</v>
      </c>
      <c r="U9" s="21" t="s">
        <v>2607</v>
      </c>
      <c r="V9" s="22">
        <f>COUNTIF(F96:F783,"&lt;160")-COUNTIF(F96:F783,"&lt;140")</f>
        <v>13</v>
      </c>
      <c r="W9" t="s">
        <v>2607</v>
      </c>
      <c r="X9">
        <v>13</v>
      </c>
    </row>
    <row r="10" spans="1:24" x14ac:dyDescent="0.2">
      <c r="A10" s="1" t="s">
        <v>71</v>
      </c>
      <c r="B10" s="1" t="s">
        <v>72</v>
      </c>
      <c r="C10" s="1" t="s">
        <v>73</v>
      </c>
      <c r="D10" s="1" t="s">
        <v>74</v>
      </c>
      <c r="E10" s="4">
        <v>77</v>
      </c>
      <c r="F10" s="8" t="s">
        <v>13</v>
      </c>
      <c r="G10" s="1" t="s">
        <v>75</v>
      </c>
      <c r="H10" s="3">
        <v>1</v>
      </c>
      <c r="I10" s="1" t="s">
        <v>13</v>
      </c>
      <c r="O10" s="23" t="s">
        <v>2643</v>
      </c>
      <c r="P10" s="23">
        <v>9</v>
      </c>
      <c r="Q10" s="23">
        <f>COUNTIF(H2:H929,"=9")</f>
        <v>14</v>
      </c>
      <c r="U10" s="21" t="s">
        <v>2608</v>
      </c>
      <c r="V10" s="22">
        <f>COUNTIF(F96:F783,"&lt;180")-COUNTIF(F96:F783,"&lt;160")</f>
        <v>24</v>
      </c>
      <c r="W10" t="s">
        <v>2608</v>
      </c>
      <c r="X10">
        <v>24</v>
      </c>
    </row>
    <row r="11" spans="1:24" x14ac:dyDescent="0.2">
      <c r="A11" s="1" t="s">
        <v>200</v>
      </c>
      <c r="B11" s="1" t="s">
        <v>64</v>
      </c>
      <c r="C11" s="1" t="s">
        <v>194</v>
      </c>
      <c r="D11" s="1" t="s">
        <v>201</v>
      </c>
      <c r="E11" s="4">
        <v>15</v>
      </c>
      <c r="F11" s="4" t="s">
        <v>13</v>
      </c>
      <c r="G11" s="1" t="s">
        <v>202</v>
      </c>
      <c r="H11" s="3">
        <v>1</v>
      </c>
      <c r="I11" s="1" t="s">
        <v>13</v>
      </c>
      <c r="O11" s="23" t="s">
        <v>2644</v>
      </c>
      <c r="P11" s="23">
        <v>10</v>
      </c>
      <c r="Q11" s="23">
        <f>COUNTIF(H2:H929,"=10")</f>
        <v>101</v>
      </c>
      <c r="U11" s="21" t="s">
        <v>2609</v>
      </c>
      <c r="V11" s="22">
        <f>COUNTIF(F96:F783,"&lt;200")-COUNTIF(F96:F783,"&lt;180")</f>
        <v>10</v>
      </c>
      <c r="W11" t="s">
        <v>2609</v>
      </c>
      <c r="X11">
        <v>10</v>
      </c>
    </row>
    <row r="12" spans="1:24" x14ac:dyDescent="0.2">
      <c r="A12" s="1" t="s">
        <v>52</v>
      </c>
      <c r="B12" s="1" t="s">
        <v>53</v>
      </c>
      <c r="C12" s="1" t="s">
        <v>34</v>
      </c>
      <c r="D12" s="1" t="s">
        <v>54</v>
      </c>
      <c r="E12" s="4">
        <v>23</v>
      </c>
      <c r="F12" s="8" t="s">
        <v>13</v>
      </c>
      <c r="G12" s="1" t="s">
        <v>55</v>
      </c>
      <c r="H12" s="3">
        <v>1</v>
      </c>
      <c r="I12" s="1" t="s">
        <v>13</v>
      </c>
      <c r="O12" s="23" t="s">
        <v>2645</v>
      </c>
      <c r="P12" s="23">
        <v>11</v>
      </c>
      <c r="Q12" s="23">
        <f>COUNTIF(H2:H929,"=11")</f>
        <v>0</v>
      </c>
      <c r="U12" s="21" t="s">
        <v>2610</v>
      </c>
      <c r="V12" s="22">
        <f>COUNTIF(F96:F783,"&lt;220")-COUNTIF(F96:F783,"&lt;200")</f>
        <v>1</v>
      </c>
      <c r="W12" t="s">
        <v>2610</v>
      </c>
      <c r="X12">
        <v>1</v>
      </c>
    </row>
    <row r="13" spans="1:24" x14ac:dyDescent="0.2">
      <c r="A13" s="1" t="s">
        <v>272</v>
      </c>
      <c r="B13" s="1" t="s">
        <v>273</v>
      </c>
      <c r="C13" s="1" t="s">
        <v>261</v>
      </c>
      <c r="D13" s="1" t="s">
        <v>274</v>
      </c>
      <c r="E13" s="4">
        <v>31</v>
      </c>
      <c r="F13" s="8" t="s">
        <v>13</v>
      </c>
      <c r="G13" s="1" t="s">
        <v>275</v>
      </c>
      <c r="H13" s="3">
        <v>1</v>
      </c>
      <c r="I13" s="1" t="s">
        <v>13</v>
      </c>
      <c r="O13" s="23" t="s">
        <v>2646</v>
      </c>
      <c r="P13" s="23">
        <v>12</v>
      </c>
      <c r="Q13" s="23">
        <f>COUNTIF(H2:H929,"=12")</f>
        <v>0</v>
      </c>
      <c r="U13" s="21" t="s">
        <v>2611</v>
      </c>
      <c r="V13" s="22">
        <f>COUNTIF(F96:F783,"&lt;240")-COUNTIF(F96:F783,"&lt;220")</f>
        <v>5</v>
      </c>
      <c r="W13" t="s">
        <v>2611</v>
      </c>
      <c r="X13">
        <v>5</v>
      </c>
    </row>
    <row r="14" spans="1:24" x14ac:dyDescent="0.2">
      <c r="A14" s="6" t="s">
        <v>209</v>
      </c>
      <c r="B14" s="1" t="s">
        <v>210</v>
      </c>
      <c r="C14" s="1" t="s">
        <v>194</v>
      </c>
      <c r="D14" s="1" t="s">
        <v>211</v>
      </c>
      <c r="E14" s="4">
        <v>178</v>
      </c>
      <c r="F14" s="8" t="s">
        <v>13</v>
      </c>
      <c r="G14" s="1" t="s">
        <v>212</v>
      </c>
      <c r="H14" s="3">
        <v>1</v>
      </c>
      <c r="I14" s="1" t="s">
        <v>13</v>
      </c>
      <c r="U14" s="21" t="s">
        <v>2612</v>
      </c>
      <c r="V14" s="22">
        <f>COUNTIF(F96:F783,"&lt;260")-COUNTIF(F96:F783,"&lt;240")</f>
        <v>5</v>
      </c>
      <c r="W14" t="s">
        <v>2612</v>
      </c>
      <c r="X14">
        <v>5</v>
      </c>
    </row>
    <row r="15" spans="1:24" x14ac:dyDescent="0.2">
      <c r="A15" s="6" t="s">
        <v>63</v>
      </c>
      <c r="B15" s="1" t="s">
        <v>64</v>
      </c>
      <c r="C15" s="1" t="s">
        <v>34</v>
      </c>
      <c r="D15" s="1" t="s">
        <v>65</v>
      </c>
      <c r="E15" s="4">
        <v>50</v>
      </c>
      <c r="F15" s="8" t="s">
        <v>13</v>
      </c>
      <c r="G15" s="1" t="s">
        <v>66</v>
      </c>
      <c r="H15" s="3">
        <v>1</v>
      </c>
      <c r="I15" s="1" t="s">
        <v>13</v>
      </c>
      <c r="U15" s="21" t="s">
        <v>2613</v>
      </c>
      <c r="V15" s="22">
        <f>COUNTIF(F96:F783,"&lt;280")-COUNTIF(F96:F783,"&lt;260")</f>
        <v>5</v>
      </c>
      <c r="W15" t="s">
        <v>2613</v>
      </c>
      <c r="X15">
        <v>5</v>
      </c>
    </row>
    <row r="16" spans="1:24" x14ac:dyDescent="0.2">
      <c r="A16" s="1" t="s">
        <v>86</v>
      </c>
      <c r="B16" s="1" t="s">
        <v>64</v>
      </c>
      <c r="C16" s="1" t="s">
        <v>87</v>
      </c>
      <c r="D16" s="1" t="s">
        <v>88</v>
      </c>
      <c r="E16" s="4">
        <v>24</v>
      </c>
      <c r="F16" s="8" t="s">
        <v>13</v>
      </c>
      <c r="G16" s="1" t="s">
        <v>66</v>
      </c>
      <c r="H16" s="3">
        <v>1</v>
      </c>
      <c r="I16" s="1" t="s">
        <v>13</v>
      </c>
      <c r="U16" s="21" t="s">
        <v>2614</v>
      </c>
      <c r="V16" s="22">
        <f>COUNTIF(F96:F783,"&lt;300")-COUNTIF(F96:F783,"&lt;280")</f>
        <v>1</v>
      </c>
      <c r="W16" t="s">
        <v>2614</v>
      </c>
      <c r="X16">
        <v>1</v>
      </c>
    </row>
    <row r="17" spans="1:28" x14ac:dyDescent="0.2">
      <c r="A17" s="1" t="s">
        <v>282</v>
      </c>
      <c r="B17" s="1" t="s">
        <v>283</v>
      </c>
      <c r="C17" s="1" t="s">
        <v>261</v>
      </c>
      <c r="D17" s="1" t="s">
        <v>284</v>
      </c>
      <c r="E17" s="4">
        <v>151</v>
      </c>
      <c r="F17" s="8" t="s">
        <v>13</v>
      </c>
      <c r="G17" s="1" t="s">
        <v>285</v>
      </c>
      <c r="H17" s="3">
        <v>1</v>
      </c>
      <c r="I17" s="1" t="s">
        <v>13</v>
      </c>
      <c r="U17" s="21" t="s">
        <v>2615</v>
      </c>
      <c r="V17" s="22">
        <f>COUNTIF(F96:F783,"&lt;320")-COUNTIF(F96:F783,"&lt;300")</f>
        <v>2</v>
      </c>
      <c r="W17" t="s">
        <v>2615</v>
      </c>
      <c r="X17">
        <v>2</v>
      </c>
    </row>
    <row r="18" spans="1:28" x14ac:dyDescent="0.2">
      <c r="A18" s="1" t="s">
        <v>93</v>
      </c>
      <c r="B18" s="1" t="s">
        <v>94</v>
      </c>
      <c r="C18" s="1" t="s">
        <v>87</v>
      </c>
      <c r="D18" s="1" t="s">
        <v>95</v>
      </c>
      <c r="E18" s="4">
        <v>37</v>
      </c>
      <c r="F18" s="8" t="s">
        <v>13</v>
      </c>
      <c r="G18" s="1" t="s">
        <v>96</v>
      </c>
      <c r="H18" s="3">
        <v>1</v>
      </c>
      <c r="I18" s="1" t="s">
        <v>13</v>
      </c>
      <c r="U18" s="21" t="s">
        <v>2616</v>
      </c>
      <c r="V18" s="14">
        <f>COUNTIF(F96:F783,"&lt;340")-COUNTIF(F96:F783,"&lt;320")</f>
        <v>3</v>
      </c>
      <c r="W18" t="s">
        <v>2616</v>
      </c>
      <c r="X18">
        <v>3</v>
      </c>
    </row>
    <row r="19" spans="1:28" x14ac:dyDescent="0.2">
      <c r="A19" s="1" t="s">
        <v>150</v>
      </c>
      <c r="B19" s="1" t="s">
        <v>72</v>
      </c>
      <c r="C19" s="1" t="s">
        <v>143</v>
      </c>
      <c r="D19" s="1" t="s">
        <v>151</v>
      </c>
      <c r="E19" s="4">
        <v>99</v>
      </c>
      <c r="F19" s="8" t="s">
        <v>13</v>
      </c>
      <c r="G19" s="1" t="s">
        <v>96</v>
      </c>
      <c r="H19" s="3">
        <v>1</v>
      </c>
      <c r="I19" s="1" t="s">
        <v>13</v>
      </c>
      <c r="U19" s="21" t="s">
        <v>2617</v>
      </c>
      <c r="V19" s="14">
        <f>COUNTIF(F96:F783,"&lt;360")-COUNTIF(F96:F783,"&lt;340")</f>
        <v>0</v>
      </c>
      <c r="W19" t="s">
        <v>2617</v>
      </c>
      <c r="X19">
        <v>0</v>
      </c>
    </row>
    <row r="20" spans="1:28" x14ac:dyDescent="0.2">
      <c r="A20" s="1" t="s">
        <v>197</v>
      </c>
      <c r="B20" s="1" t="s">
        <v>49</v>
      </c>
      <c r="C20" s="1" t="s">
        <v>194</v>
      </c>
      <c r="D20" s="1" t="s">
        <v>198</v>
      </c>
      <c r="E20" s="4">
        <v>58</v>
      </c>
      <c r="F20" s="8" t="s">
        <v>13</v>
      </c>
      <c r="G20" s="1" t="s">
        <v>199</v>
      </c>
      <c r="H20" s="3">
        <v>1</v>
      </c>
      <c r="I20" s="1" t="s">
        <v>13</v>
      </c>
      <c r="U20" s="21" t="s">
        <v>2618</v>
      </c>
      <c r="V20" s="14">
        <f>COUNTIF(F96:F783,"&lt;380")-COUNTIF(F96:F783,"&lt;360")</f>
        <v>0</v>
      </c>
      <c r="W20" t="s">
        <v>2618</v>
      </c>
      <c r="X20">
        <v>0</v>
      </c>
    </row>
    <row r="21" spans="1:28" x14ac:dyDescent="0.2">
      <c r="A21" s="1" t="s">
        <v>24</v>
      </c>
      <c r="B21" s="1" t="s">
        <v>25</v>
      </c>
      <c r="C21" s="2" t="s">
        <v>17</v>
      </c>
      <c r="D21" s="1" t="s">
        <v>26</v>
      </c>
      <c r="E21" s="4">
        <v>9</v>
      </c>
      <c r="F21" s="5" t="s">
        <v>13</v>
      </c>
      <c r="G21" s="3" t="s">
        <v>27</v>
      </c>
      <c r="H21" s="3">
        <v>1</v>
      </c>
      <c r="I21" s="1" t="s">
        <v>13</v>
      </c>
      <c r="O21" t="s">
        <v>2652</v>
      </c>
      <c r="P21" t="s">
        <v>2652</v>
      </c>
      <c r="Q21" t="s">
        <v>2599</v>
      </c>
      <c r="R21" t="s">
        <v>2656</v>
      </c>
      <c r="U21" s="21" t="s">
        <v>2619</v>
      </c>
      <c r="V21" s="14">
        <f>COUNTIF(F96:F783,"&lt;400")-COUNTIF(F96:F783,"&lt;380")</f>
        <v>1</v>
      </c>
      <c r="W21" t="s">
        <v>2619</v>
      </c>
      <c r="X21">
        <v>1</v>
      </c>
    </row>
    <row r="22" spans="1:28" x14ac:dyDescent="0.2">
      <c r="A22" s="1" t="s">
        <v>76</v>
      </c>
      <c r="B22" s="1" t="s">
        <v>49</v>
      </c>
      <c r="C22" s="1" t="s">
        <v>73</v>
      </c>
      <c r="D22" s="1" t="s">
        <v>77</v>
      </c>
      <c r="E22" s="4">
        <v>14</v>
      </c>
      <c r="F22" s="8" t="s">
        <v>13</v>
      </c>
      <c r="G22" s="1" t="s">
        <v>27</v>
      </c>
      <c r="H22" s="3">
        <v>1</v>
      </c>
      <c r="I22" s="1" t="s">
        <v>13</v>
      </c>
      <c r="N22" t="s">
        <v>2654</v>
      </c>
      <c r="O22" s="23" t="s">
        <v>2635</v>
      </c>
      <c r="P22">
        <v>1</v>
      </c>
      <c r="Q22">
        <v>330</v>
      </c>
      <c r="R22" s="26">
        <f>Q22/928</f>
        <v>0.35560344827586204</v>
      </c>
      <c r="U22" s="21" t="s">
        <v>2620</v>
      </c>
      <c r="V22" s="14">
        <f>COUNTIF(F96:F783,"&lt;420")-COUNTIF(F96:F783,"&lt;400")</f>
        <v>1</v>
      </c>
      <c r="W22" t="s">
        <v>2620</v>
      </c>
      <c r="X22">
        <v>1</v>
      </c>
    </row>
    <row r="23" spans="1:28" x14ac:dyDescent="0.2">
      <c r="A23" s="1" t="s">
        <v>216</v>
      </c>
      <c r="B23" s="1" t="s">
        <v>49</v>
      </c>
      <c r="C23" s="1" t="s">
        <v>194</v>
      </c>
      <c r="D23" s="1" t="s">
        <v>217</v>
      </c>
      <c r="E23" s="4">
        <v>112</v>
      </c>
      <c r="F23" s="8" t="s">
        <v>13</v>
      </c>
      <c r="G23" s="1" t="s">
        <v>27</v>
      </c>
      <c r="H23" s="3">
        <v>1</v>
      </c>
      <c r="I23" s="1" t="s">
        <v>13</v>
      </c>
      <c r="O23" s="23" t="s">
        <v>2636</v>
      </c>
      <c r="P23">
        <v>2</v>
      </c>
      <c r="Q23">
        <v>171</v>
      </c>
      <c r="R23" s="26">
        <f t="shared" ref="R23:R33" si="0">Q23/928</f>
        <v>0.18426724137931033</v>
      </c>
      <c r="U23" s="21" t="s">
        <v>2621</v>
      </c>
      <c r="V23" s="14">
        <f>COUNTIF(F96:F783,"&lt;440")-COUNTIF(F96:F783,"&lt;420")</f>
        <v>1</v>
      </c>
      <c r="W23" t="s">
        <v>2621</v>
      </c>
      <c r="X23">
        <v>1</v>
      </c>
    </row>
    <row r="24" spans="1:28" x14ac:dyDescent="0.2">
      <c r="A24" s="1" t="s">
        <v>213</v>
      </c>
      <c r="B24" s="1" t="s">
        <v>49</v>
      </c>
      <c r="C24" s="1" t="s">
        <v>194</v>
      </c>
      <c r="D24" s="1" t="s">
        <v>214</v>
      </c>
      <c r="E24" s="4">
        <v>36</v>
      </c>
      <c r="F24" s="8" t="s">
        <v>13</v>
      </c>
      <c r="G24" s="1" t="s">
        <v>215</v>
      </c>
      <c r="H24" s="3">
        <v>1</v>
      </c>
      <c r="I24" s="1" t="s">
        <v>13</v>
      </c>
      <c r="O24" s="23" t="s">
        <v>2637</v>
      </c>
      <c r="P24">
        <v>3</v>
      </c>
      <c r="Q24">
        <v>167</v>
      </c>
      <c r="R24" s="26">
        <f t="shared" si="0"/>
        <v>0.17995689655172414</v>
      </c>
      <c r="U24" s="21" t="s">
        <v>2622</v>
      </c>
      <c r="V24" s="14">
        <f>COUNTIF(F96:F783,"&lt;460")-COUNTIF(F96:F783,"&lt;440")</f>
        <v>1</v>
      </c>
      <c r="W24" t="s">
        <v>2622</v>
      </c>
      <c r="X24">
        <v>1</v>
      </c>
    </row>
    <row r="25" spans="1:28" x14ac:dyDescent="0.2">
      <c r="A25" s="1" t="s">
        <v>59</v>
      </c>
      <c r="B25" s="1" t="s">
        <v>60</v>
      </c>
      <c r="C25" s="1" t="s">
        <v>34</v>
      </c>
      <c r="D25" s="1" t="s">
        <v>61</v>
      </c>
      <c r="E25" s="4">
        <v>95</v>
      </c>
      <c r="F25" s="8" t="s">
        <v>13</v>
      </c>
      <c r="G25" s="1" t="s">
        <v>62</v>
      </c>
      <c r="H25" s="3">
        <v>1</v>
      </c>
      <c r="I25" s="1" t="s">
        <v>13</v>
      </c>
      <c r="O25" s="23" t="s">
        <v>2638</v>
      </c>
      <c r="P25">
        <v>4</v>
      </c>
      <c r="Q25">
        <v>15</v>
      </c>
      <c r="R25" s="26">
        <f t="shared" si="0"/>
        <v>1.6163793103448277E-2</v>
      </c>
      <c r="U25" s="21" t="s">
        <v>2623</v>
      </c>
      <c r="V25" s="14">
        <f>COUNTIF(F96:F783,"&lt;480")-COUNTIF(F96:F783,"&lt;460")</f>
        <v>0</v>
      </c>
      <c r="W25" t="s">
        <v>2623</v>
      </c>
      <c r="X25">
        <v>0</v>
      </c>
    </row>
    <row r="26" spans="1:28" x14ac:dyDescent="0.2">
      <c r="A26" s="1" t="s">
        <v>180</v>
      </c>
      <c r="B26" s="1" t="s">
        <v>110</v>
      </c>
      <c r="C26" s="1" t="s">
        <v>143</v>
      </c>
      <c r="D26" s="1" t="s">
        <v>181</v>
      </c>
      <c r="E26" s="4">
        <v>48</v>
      </c>
      <c r="F26" s="8" t="s">
        <v>13</v>
      </c>
      <c r="G26" s="1" t="s">
        <v>62</v>
      </c>
      <c r="H26" s="3">
        <v>1</v>
      </c>
      <c r="I26" s="1" t="s">
        <v>13</v>
      </c>
      <c r="O26" s="23" t="s">
        <v>2657</v>
      </c>
      <c r="P26">
        <v>5</v>
      </c>
      <c r="Q26">
        <v>13</v>
      </c>
      <c r="R26" s="26">
        <f t="shared" si="0"/>
        <v>1.4008620689655173E-2</v>
      </c>
      <c r="U26" s="21" t="s">
        <v>2624</v>
      </c>
      <c r="V26" s="14">
        <f>COUNTIF(F96:F783,"&lt;500")-COUNTIF(F96:F783,"&lt;480")</f>
        <v>0</v>
      </c>
      <c r="W26" t="s">
        <v>2624</v>
      </c>
      <c r="X26">
        <v>0</v>
      </c>
    </row>
    <row r="27" spans="1:28" x14ac:dyDescent="0.2">
      <c r="A27" s="6" t="s">
        <v>89</v>
      </c>
      <c r="B27" s="1" t="s">
        <v>90</v>
      </c>
      <c r="C27" s="1" t="s">
        <v>87</v>
      </c>
      <c r="D27" s="1" t="s">
        <v>91</v>
      </c>
      <c r="E27" s="4">
        <v>71</v>
      </c>
      <c r="F27" s="8" t="s">
        <v>13</v>
      </c>
      <c r="G27" s="1" t="s">
        <v>92</v>
      </c>
      <c r="H27" s="3">
        <v>1</v>
      </c>
      <c r="I27" s="1" t="s">
        <v>13</v>
      </c>
      <c r="O27" s="23" t="s">
        <v>2640</v>
      </c>
      <c r="P27">
        <v>6</v>
      </c>
      <c r="Q27">
        <v>0</v>
      </c>
      <c r="R27" s="26">
        <f t="shared" si="0"/>
        <v>0</v>
      </c>
      <c r="U27" s="21" t="s">
        <v>2625</v>
      </c>
      <c r="V27" s="14">
        <f>COUNTIF(F96:F783,"&lt;520")-COUNTIF(F96:F783,"&lt;500")</f>
        <v>0</v>
      </c>
      <c r="W27" t="s">
        <v>2625</v>
      </c>
      <c r="X27">
        <v>0</v>
      </c>
    </row>
    <row r="28" spans="1:28" x14ac:dyDescent="0.2">
      <c r="A28" s="6" t="s">
        <v>163</v>
      </c>
      <c r="B28" s="1" t="s">
        <v>164</v>
      </c>
      <c r="C28" s="1" t="s">
        <v>143</v>
      </c>
      <c r="D28" s="1" t="s">
        <v>165</v>
      </c>
      <c r="E28" s="4">
        <v>24</v>
      </c>
      <c r="F28" s="8" t="s">
        <v>13</v>
      </c>
      <c r="G28" s="1" t="s">
        <v>166</v>
      </c>
      <c r="H28" s="3">
        <v>1</v>
      </c>
      <c r="I28" s="1" t="s">
        <v>13</v>
      </c>
      <c r="O28" s="23" t="s">
        <v>2641</v>
      </c>
      <c r="P28">
        <v>7</v>
      </c>
      <c r="Q28">
        <v>113</v>
      </c>
      <c r="R28" s="26">
        <f t="shared" si="0"/>
        <v>0.12176724137931035</v>
      </c>
      <c r="U28" s="21" t="s">
        <v>2626</v>
      </c>
      <c r="V28" s="14">
        <f>COUNTIF(F96:F783,"&lt;540")-COUNTIF(F96:F783,"&lt;520")</f>
        <v>0</v>
      </c>
      <c r="W28" t="s">
        <v>2626</v>
      </c>
      <c r="X28">
        <v>0</v>
      </c>
    </row>
    <row r="29" spans="1:28" x14ac:dyDescent="0.2">
      <c r="A29" s="1" t="s">
        <v>279</v>
      </c>
      <c r="B29" s="1" t="s">
        <v>225</v>
      </c>
      <c r="C29" s="1" t="s">
        <v>261</v>
      </c>
      <c r="D29" s="1" t="s">
        <v>280</v>
      </c>
      <c r="E29" s="4">
        <v>48</v>
      </c>
      <c r="F29" s="8" t="s">
        <v>13</v>
      </c>
      <c r="G29" s="1" t="s">
        <v>281</v>
      </c>
      <c r="H29" s="3">
        <v>1</v>
      </c>
      <c r="I29" s="1" t="s">
        <v>13</v>
      </c>
      <c r="O29" s="23" t="s">
        <v>2642</v>
      </c>
      <c r="P29">
        <v>8</v>
      </c>
      <c r="Q29">
        <v>4</v>
      </c>
      <c r="R29" s="26">
        <f t="shared" si="0"/>
        <v>4.3103448275862068E-3</v>
      </c>
      <c r="U29" s="21" t="s">
        <v>2627</v>
      </c>
      <c r="V29" s="14">
        <f>COUNTIF(F96:F783,"&lt;560")-COUNTIF(F96:F783,"&lt;540")</f>
        <v>0</v>
      </c>
      <c r="W29" t="s">
        <v>2627</v>
      </c>
      <c r="X29">
        <v>0</v>
      </c>
    </row>
    <row r="30" spans="1:28" x14ac:dyDescent="0.2">
      <c r="A30" s="1" t="s">
        <v>82</v>
      </c>
      <c r="B30" s="1" t="s">
        <v>83</v>
      </c>
      <c r="C30" s="1" t="s">
        <v>73</v>
      </c>
      <c r="D30" s="1" t="s">
        <v>84</v>
      </c>
      <c r="E30" s="4">
        <v>6</v>
      </c>
      <c r="F30" s="8" t="s">
        <v>13</v>
      </c>
      <c r="G30" s="1" t="s">
        <v>85</v>
      </c>
      <c r="H30" s="1">
        <v>2</v>
      </c>
      <c r="I30" s="1" t="s">
        <v>13</v>
      </c>
      <c r="O30" s="23" t="s">
        <v>2643</v>
      </c>
      <c r="P30">
        <v>9</v>
      </c>
      <c r="Q30">
        <v>14</v>
      </c>
      <c r="R30" s="26">
        <f t="shared" si="0"/>
        <v>1.5086206896551725E-2</v>
      </c>
      <c r="U30" s="21" t="s">
        <v>2628</v>
      </c>
      <c r="V30" s="14">
        <f>COUNTIF(F96:F783,"&lt;10000")-COUNTIF(F96:F783,"&lt;560")</f>
        <v>1</v>
      </c>
      <c r="W30" t="s">
        <v>2628</v>
      </c>
      <c r="X30">
        <v>1</v>
      </c>
    </row>
    <row r="31" spans="1:28" x14ac:dyDescent="0.2">
      <c r="A31" s="1" t="s">
        <v>172</v>
      </c>
      <c r="B31" s="1" t="s">
        <v>173</v>
      </c>
      <c r="C31" s="1" t="s">
        <v>143</v>
      </c>
      <c r="D31" s="1" t="s">
        <v>174</v>
      </c>
      <c r="E31" s="4">
        <v>48</v>
      </c>
      <c r="F31" s="4" t="s">
        <v>13</v>
      </c>
      <c r="G31" s="1" t="s">
        <v>175</v>
      </c>
      <c r="H31" s="1">
        <v>2</v>
      </c>
      <c r="I31" s="1" t="s">
        <v>13</v>
      </c>
      <c r="O31" s="23" t="s">
        <v>2644</v>
      </c>
      <c r="P31">
        <v>10</v>
      </c>
      <c r="Q31">
        <v>101</v>
      </c>
      <c r="R31" s="26">
        <f t="shared" si="0"/>
        <v>0.10883620689655173</v>
      </c>
      <c r="W31">
        <f>SUM(V2:V30)</f>
        <v>688</v>
      </c>
      <c r="Z31">
        <v>688</v>
      </c>
    </row>
    <row r="32" spans="1:28" x14ac:dyDescent="0.2">
      <c r="A32" s="1" t="s">
        <v>264</v>
      </c>
      <c r="B32" s="1" t="s">
        <v>265</v>
      </c>
      <c r="C32" s="1" t="s">
        <v>261</v>
      </c>
      <c r="D32" s="1" t="s">
        <v>266</v>
      </c>
      <c r="E32" s="4">
        <v>9</v>
      </c>
      <c r="F32" s="8" t="s">
        <v>13</v>
      </c>
      <c r="G32" s="1" t="s">
        <v>267</v>
      </c>
      <c r="H32" s="1">
        <v>10</v>
      </c>
      <c r="I32" s="1" t="s">
        <v>13</v>
      </c>
      <c r="O32" s="23" t="s">
        <v>2645</v>
      </c>
      <c r="P32">
        <v>11</v>
      </c>
      <c r="Q32">
        <v>0</v>
      </c>
      <c r="R32" s="26">
        <f t="shared" si="0"/>
        <v>0</v>
      </c>
      <c r="X32" t="s">
        <v>2630</v>
      </c>
      <c r="Y32" s="14">
        <f>AVERAGE(F96:F783)</f>
        <v>58.909883720930232</v>
      </c>
      <c r="AA32" t="s">
        <v>2630</v>
      </c>
      <c r="AB32" s="24">
        <v>58.909883720930232</v>
      </c>
    </row>
    <row r="33" spans="1:28" x14ac:dyDescent="0.2">
      <c r="A33" s="1" t="s">
        <v>146</v>
      </c>
      <c r="B33" s="1" t="s">
        <v>147</v>
      </c>
      <c r="C33" s="1" t="s">
        <v>143</v>
      </c>
      <c r="D33" s="1" t="s">
        <v>148</v>
      </c>
      <c r="E33" s="4">
        <v>10</v>
      </c>
      <c r="F33" s="8" t="s">
        <v>13</v>
      </c>
      <c r="G33" s="1" t="s">
        <v>149</v>
      </c>
      <c r="H33" s="1">
        <v>10</v>
      </c>
      <c r="I33" s="1" t="s">
        <v>13</v>
      </c>
      <c r="O33" s="23" t="s">
        <v>2646</v>
      </c>
      <c r="P33">
        <v>12</v>
      </c>
      <c r="Q33">
        <v>0</v>
      </c>
      <c r="R33" s="26">
        <f t="shared" si="0"/>
        <v>0</v>
      </c>
      <c r="V33" s="14"/>
      <c r="X33" t="s">
        <v>2631</v>
      </c>
      <c r="Y33" s="14">
        <f>MEDIAN(F96:F783)</f>
        <v>35</v>
      </c>
      <c r="AA33" t="s">
        <v>2631</v>
      </c>
      <c r="AB33" s="24">
        <v>35</v>
      </c>
    </row>
    <row r="34" spans="1:28" x14ac:dyDescent="0.2">
      <c r="A34" s="6" t="s">
        <v>78</v>
      </c>
      <c r="B34" s="1" t="s">
        <v>79</v>
      </c>
      <c r="C34" s="1" t="s">
        <v>73</v>
      </c>
      <c r="D34" s="1" t="s">
        <v>80</v>
      </c>
      <c r="E34" s="4">
        <v>3</v>
      </c>
      <c r="F34" s="8" t="s">
        <v>13</v>
      </c>
      <c r="G34" s="1" t="s">
        <v>81</v>
      </c>
      <c r="H34" s="1">
        <v>10</v>
      </c>
      <c r="I34" s="1" t="s">
        <v>13</v>
      </c>
      <c r="Q34">
        <v>928</v>
      </c>
      <c r="R34" s="26">
        <f>SUM(R22:R33)</f>
        <v>1</v>
      </c>
    </row>
    <row r="35" spans="1:28" x14ac:dyDescent="0.2">
      <c r="A35" s="6" t="s">
        <v>206</v>
      </c>
      <c r="B35" s="1" t="s">
        <v>207</v>
      </c>
      <c r="C35" s="1" t="s">
        <v>194</v>
      </c>
      <c r="D35" s="1" t="s">
        <v>208</v>
      </c>
      <c r="E35" s="4">
        <v>17</v>
      </c>
      <c r="F35" s="8" t="s">
        <v>13</v>
      </c>
      <c r="G35" s="1" t="s">
        <v>81</v>
      </c>
      <c r="H35" s="1">
        <v>10</v>
      </c>
      <c r="I35" s="1" t="s">
        <v>13</v>
      </c>
      <c r="O35" s="23" t="s">
        <v>2658</v>
      </c>
      <c r="U35" t="s">
        <v>2659</v>
      </c>
      <c r="V35">
        <f>COUNTIF(F96:F783,"&lt;10")</f>
        <v>105</v>
      </c>
    </row>
    <row r="36" spans="1:28" x14ac:dyDescent="0.2">
      <c r="A36" s="1" t="s">
        <v>246</v>
      </c>
      <c r="B36" s="1" t="s">
        <v>247</v>
      </c>
      <c r="C36" s="1" t="s">
        <v>235</v>
      </c>
      <c r="D36" s="1" t="s">
        <v>248</v>
      </c>
      <c r="E36" s="4">
        <v>10</v>
      </c>
      <c r="F36" s="8" t="s">
        <v>13</v>
      </c>
      <c r="G36" s="1" t="s">
        <v>249</v>
      </c>
      <c r="H36" s="1">
        <v>10</v>
      </c>
      <c r="I36" s="1" t="s">
        <v>13</v>
      </c>
    </row>
    <row r="37" spans="1:28" x14ac:dyDescent="0.2">
      <c r="A37" s="1" t="s">
        <v>67</v>
      </c>
      <c r="B37" s="1" t="s">
        <v>68</v>
      </c>
      <c r="C37" s="1" t="s">
        <v>34</v>
      </c>
      <c r="D37" s="1" t="s">
        <v>69</v>
      </c>
      <c r="E37" s="4">
        <v>3</v>
      </c>
      <c r="F37" s="8" t="s">
        <v>13</v>
      </c>
      <c r="G37" s="1" t="s">
        <v>70</v>
      </c>
      <c r="H37" s="1">
        <v>10</v>
      </c>
      <c r="I37" s="1" t="s">
        <v>13</v>
      </c>
    </row>
    <row r="38" spans="1:28" x14ac:dyDescent="0.2">
      <c r="A38" s="6" t="s">
        <v>28</v>
      </c>
      <c r="B38" s="1" t="s">
        <v>29</v>
      </c>
      <c r="C38" s="2" t="s">
        <v>17</v>
      </c>
      <c r="D38" s="1" t="s">
        <v>30</v>
      </c>
      <c r="E38" s="4">
        <v>41</v>
      </c>
      <c r="F38" s="7" t="s">
        <v>13</v>
      </c>
      <c r="G38" s="3" t="s">
        <v>31</v>
      </c>
      <c r="H38" s="1">
        <v>10</v>
      </c>
      <c r="I38" s="1" t="s">
        <v>13</v>
      </c>
    </row>
    <row r="39" spans="1:28" x14ac:dyDescent="0.2">
      <c r="A39" s="1" t="s">
        <v>122</v>
      </c>
      <c r="B39" s="1" t="s">
        <v>123</v>
      </c>
      <c r="C39" s="1" t="s">
        <v>115</v>
      </c>
      <c r="D39" s="1" t="s">
        <v>124</v>
      </c>
      <c r="E39" s="4">
        <v>59</v>
      </c>
      <c r="F39" s="8" t="s">
        <v>13</v>
      </c>
      <c r="G39" s="1" t="s">
        <v>125</v>
      </c>
      <c r="H39" s="1">
        <v>10</v>
      </c>
      <c r="I39" s="1" t="s">
        <v>13</v>
      </c>
    </row>
    <row r="40" spans="1:28" x14ac:dyDescent="0.2">
      <c r="A40" s="6" t="s">
        <v>56</v>
      </c>
      <c r="B40" s="1" t="s">
        <v>53</v>
      </c>
      <c r="C40" s="1" t="s">
        <v>34</v>
      </c>
      <c r="D40" s="1" t="s">
        <v>57</v>
      </c>
      <c r="E40" s="4">
        <v>7</v>
      </c>
      <c r="F40" s="8" t="s">
        <v>13</v>
      </c>
      <c r="G40" s="1" t="s">
        <v>58</v>
      </c>
      <c r="H40" s="1">
        <v>10</v>
      </c>
      <c r="I40" s="1" t="s">
        <v>13</v>
      </c>
    </row>
    <row r="41" spans="1:28" x14ac:dyDescent="0.2">
      <c r="A41" s="1" t="s">
        <v>133</v>
      </c>
      <c r="B41" s="1" t="s">
        <v>134</v>
      </c>
      <c r="C41" s="1" t="s">
        <v>115</v>
      </c>
      <c r="D41" s="1" t="s">
        <v>135</v>
      </c>
      <c r="E41" s="4">
        <v>4</v>
      </c>
      <c r="F41" s="8" t="s">
        <v>13</v>
      </c>
      <c r="G41" s="1" t="s">
        <v>136</v>
      </c>
      <c r="H41" s="1">
        <v>10</v>
      </c>
      <c r="I41" s="1" t="s">
        <v>13</v>
      </c>
      <c r="T41" t="s">
        <v>2629</v>
      </c>
      <c r="U41" s="21" t="s">
        <v>2598</v>
      </c>
      <c r="V41" s="21" t="s">
        <v>2599</v>
      </c>
      <c r="W41" t="s">
        <v>2598</v>
      </c>
      <c r="X41" t="s">
        <v>2599</v>
      </c>
    </row>
    <row r="42" spans="1:28" x14ac:dyDescent="0.2">
      <c r="A42" s="1" t="s">
        <v>105</v>
      </c>
      <c r="B42" s="1" t="s">
        <v>106</v>
      </c>
      <c r="C42" s="1" t="s">
        <v>87</v>
      </c>
      <c r="D42" s="1" t="s">
        <v>107</v>
      </c>
      <c r="E42" s="4">
        <v>53</v>
      </c>
      <c r="F42" s="8" t="s">
        <v>13</v>
      </c>
      <c r="G42" s="1" t="s">
        <v>108</v>
      </c>
      <c r="H42" s="1">
        <v>10</v>
      </c>
      <c r="I42" s="1" t="s">
        <v>13</v>
      </c>
      <c r="T42" t="s">
        <v>2632</v>
      </c>
      <c r="U42" s="21" t="s">
        <v>2600</v>
      </c>
      <c r="V42" s="21">
        <f>COUNTIF(F96:F860,"&lt;20")</f>
        <v>232</v>
      </c>
      <c r="W42" t="s">
        <v>2600</v>
      </c>
      <c r="X42">
        <v>232</v>
      </c>
    </row>
    <row r="43" spans="1:28" x14ac:dyDescent="0.2">
      <c r="A43" s="1" t="s">
        <v>114</v>
      </c>
      <c r="B43" s="1" t="s">
        <v>98</v>
      </c>
      <c r="C43" s="1" t="s">
        <v>115</v>
      </c>
      <c r="D43" s="1" t="s">
        <v>116</v>
      </c>
      <c r="E43" s="4">
        <v>9</v>
      </c>
      <c r="F43" s="8" t="s">
        <v>13</v>
      </c>
      <c r="G43" s="1" t="s">
        <v>117</v>
      </c>
      <c r="H43" s="1">
        <v>10</v>
      </c>
      <c r="I43" s="1" t="s">
        <v>13</v>
      </c>
      <c r="T43" t="s">
        <v>2653</v>
      </c>
      <c r="U43" s="21" t="s">
        <v>2601</v>
      </c>
      <c r="V43" s="22">
        <f>COUNTIF(F96:F860,"&lt;40")-COUNTIF(F96:F860,"&lt;20")</f>
        <v>185</v>
      </c>
      <c r="W43" t="s">
        <v>2601</v>
      </c>
      <c r="X43">
        <v>185</v>
      </c>
    </row>
    <row r="44" spans="1:28" x14ac:dyDescent="0.2">
      <c r="A44" s="1" t="s">
        <v>41</v>
      </c>
      <c r="B44" s="1" t="s">
        <v>38</v>
      </c>
      <c r="C44" s="1" t="s">
        <v>34</v>
      </c>
      <c r="D44" s="1" t="s">
        <v>42</v>
      </c>
      <c r="E44" s="4">
        <v>11</v>
      </c>
      <c r="F44" s="8" t="s">
        <v>13</v>
      </c>
      <c r="G44" s="1" t="s">
        <v>43</v>
      </c>
      <c r="H44" s="1">
        <v>10</v>
      </c>
      <c r="I44" s="1" t="s">
        <v>13</v>
      </c>
      <c r="T44" t="s">
        <v>2654</v>
      </c>
      <c r="U44" s="21" t="s">
        <v>2602</v>
      </c>
      <c r="V44" s="22">
        <f>COUNTIF(F96:F860,"&lt;60")-COUNTIF(F96:F860,"&lt;40")</f>
        <v>110</v>
      </c>
      <c r="W44" t="s">
        <v>2602</v>
      </c>
      <c r="X44">
        <v>110</v>
      </c>
    </row>
    <row r="45" spans="1:28" x14ac:dyDescent="0.2">
      <c r="A45" s="1" t="s">
        <v>32</v>
      </c>
      <c r="B45" s="1" t="s">
        <v>33</v>
      </c>
      <c r="C45" s="1" t="s">
        <v>34</v>
      </c>
      <c r="D45" s="1" t="s">
        <v>35</v>
      </c>
      <c r="E45" s="4">
        <v>48</v>
      </c>
      <c r="F45" s="8" t="s">
        <v>13</v>
      </c>
      <c r="G45" s="1" t="s">
        <v>36</v>
      </c>
      <c r="H45" s="1">
        <v>10</v>
      </c>
      <c r="I45" s="1" t="s">
        <v>13</v>
      </c>
      <c r="U45" s="21" t="s">
        <v>2603</v>
      </c>
      <c r="V45" s="22">
        <f>COUNTIF(F96:F860,"&lt;80")-COUNTIF(F96:F860,"&lt;60")</f>
        <v>64</v>
      </c>
      <c r="W45" t="s">
        <v>2603</v>
      </c>
      <c r="X45">
        <v>64</v>
      </c>
    </row>
    <row r="46" spans="1:28" x14ac:dyDescent="0.2">
      <c r="A46" s="6" t="s">
        <v>221</v>
      </c>
      <c r="B46" s="1" t="s">
        <v>210</v>
      </c>
      <c r="C46" s="1" t="s">
        <v>194</v>
      </c>
      <c r="D46" s="1" t="s">
        <v>222</v>
      </c>
      <c r="E46" s="4">
        <v>7</v>
      </c>
      <c r="F46" s="8" t="s">
        <v>13</v>
      </c>
      <c r="G46" s="1" t="s">
        <v>223</v>
      </c>
      <c r="H46" s="1">
        <v>2</v>
      </c>
      <c r="I46" s="1" t="s">
        <v>13</v>
      </c>
      <c r="U46" s="21" t="s">
        <v>2604</v>
      </c>
      <c r="V46" s="22">
        <f>COUNTIF(F96:F860,"&lt;100")-COUNTIF(F96:F860,"&lt;80")</f>
        <v>50</v>
      </c>
      <c r="W46" t="s">
        <v>2604</v>
      </c>
      <c r="X46">
        <v>50</v>
      </c>
    </row>
    <row r="47" spans="1:28" x14ac:dyDescent="0.2">
      <c r="A47" s="1" t="s">
        <v>189</v>
      </c>
      <c r="B47" s="1" t="s">
        <v>10</v>
      </c>
      <c r="C47" s="1" t="s">
        <v>143</v>
      </c>
      <c r="D47" s="1" t="s">
        <v>190</v>
      </c>
      <c r="E47" s="4">
        <v>123</v>
      </c>
      <c r="F47" s="8" t="s">
        <v>13</v>
      </c>
      <c r="G47" s="1" t="s">
        <v>191</v>
      </c>
      <c r="H47" s="1">
        <v>2</v>
      </c>
      <c r="I47" s="1" t="s">
        <v>13</v>
      </c>
      <c r="U47" s="21" t="s">
        <v>2605</v>
      </c>
      <c r="V47" s="22">
        <f>COUNTIF(F96:F860,"&lt;120")-COUNTIF(F96:F860,"&lt;100")</f>
        <v>27</v>
      </c>
      <c r="W47" t="s">
        <v>2605</v>
      </c>
      <c r="X47">
        <v>27</v>
      </c>
    </row>
    <row r="48" spans="1:28" x14ac:dyDescent="0.2">
      <c r="A48" s="9" t="s">
        <v>109</v>
      </c>
      <c r="B48" s="9" t="s">
        <v>110</v>
      </c>
      <c r="C48" s="9" t="s">
        <v>87</v>
      </c>
      <c r="D48" s="9" t="s">
        <v>111</v>
      </c>
      <c r="E48" s="10">
        <v>205</v>
      </c>
      <c r="F48" s="8" t="s">
        <v>13</v>
      </c>
      <c r="G48" s="9" t="s">
        <v>112</v>
      </c>
      <c r="H48" s="1">
        <v>2</v>
      </c>
      <c r="I48" s="9" t="s">
        <v>13</v>
      </c>
      <c r="K48" s="11" t="s">
        <v>113</v>
      </c>
      <c r="U48" s="21" t="s">
        <v>2606</v>
      </c>
      <c r="V48" s="22">
        <f>COUNTIF(F96:F860,"&lt;140")-COUNTIF(F96:F860,"&lt;120")</f>
        <v>20</v>
      </c>
      <c r="W48" t="s">
        <v>2606</v>
      </c>
      <c r="X48">
        <v>20</v>
      </c>
    </row>
    <row r="49" spans="1:24" x14ac:dyDescent="0.2">
      <c r="A49" s="6" t="s">
        <v>240</v>
      </c>
      <c r="B49" s="1" t="s">
        <v>49</v>
      </c>
      <c r="C49" s="1" t="s">
        <v>235</v>
      </c>
      <c r="D49" s="1" t="s">
        <v>241</v>
      </c>
      <c r="E49" s="4">
        <v>114</v>
      </c>
      <c r="F49" s="8" t="s">
        <v>13</v>
      </c>
      <c r="G49" s="1" t="s">
        <v>242</v>
      </c>
      <c r="H49" s="1">
        <v>2</v>
      </c>
      <c r="I49" s="1" t="s">
        <v>13</v>
      </c>
      <c r="U49" s="21" t="s">
        <v>2607</v>
      </c>
      <c r="V49" s="22">
        <f>COUNTIF(F96:F860,"&lt;160")-COUNTIF(F96:F860,"&lt;140")</f>
        <v>13</v>
      </c>
      <c r="W49" t="s">
        <v>2607</v>
      </c>
      <c r="X49">
        <v>13</v>
      </c>
    </row>
    <row r="50" spans="1:24" x14ac:dyDescent="0.2">
      <c r="A50" s="1" t="s">
        <v>126</v>
      </c>
      <c r="B50" s="1" t="s">
        <v>110</v>
      </c>
      <c r="C50" s="1" t="s">
        <v>115</v>
      </c>
      <c r="D50" s="1" t="s">
        <v>127</v>
      </c>
      <c r="E50" s="4">
        <v>35</v>
      </c>
      <c r="F50" s="8" t="s">
        <v>13</v>
      </c>
      <c r="G50" s="1" t="s">
        <v>128</v>
      </c>
      <c r="H50" s="1">
        <v>2</v>
      </c>
      <c r="I50" s="1" t="s">
        <v>13</v>
      </c>
      <c r="U50" s="21" t="s">
        <v>2608</v>
      </c>
      <c r="V50" s="22">
        <f>COUNTIF(F96:F860,"&lt;180")-COUNTIF(F96:F860,"&lt;160")</f>
        <v>24</v>
      </c>
      <c r="W50" t="s">
        <v>2608</v>
      </c>
      <c r="X50">
        <v>24</v>
      </c>
    </row>
    <row r="51" spans="1:24" x14ac:dyDescent="0.2">
      <c r="A51" s="1" t="s">
        <v>15</v>
      </c>
      <c r="B51" s="1" t="s">
        <v>16</v>
      </c>
      <c r="C51" s="2" t="s">
        <v>17</v>
      </c>
      <c r="D51" s="1" t="s">
        <v>18</v>
      </c>
      <c r="E51" s="4">
        <v>15</v>
      </c>
      <c r="F51" s="5" t="s">
        <v>13</v>
      </c>
      <c r="G51" s="3" t="s">
        <v>19</v>
      </c>
      <c r="H51" s="1">
        <v>2</v>
      </c>
      <c r="I51" s="1" t="s">
        <v>13</v>
      </c>
      <c r="O51" t="s">
        <v>2652</v>
      </c>
      <c r="P51" t="s">
        <v>2652</v>
      </c>
      <c r="R51" t="s">
        <v>2599</v>
      </c>
      <c r="S51" t="s">
        <v>2656</v>
      </c>
      <c r="U51" s="21" t="s">
        <v>2609</v>
      </c>
      <c r="V51" s="22">
        <f>COUNTIF(F96:F860,"&lt;200")-COUNTIF(F96:F860,"&lt;180")</f>
        <v>12</v>
      </c>
      <c r="W51" t="s">
        <v>2609</v>
      </c>
      <c r="X51">
        <v>12</v>
      </c>
    </row>
    <row r="52" spans="1:24" x14ac:dyDescent="0.2">
      <c r="A52" s="1" t="s">
        <v>156</v>
      </c>
      <c r="B52" s="1" t="s">
        <v>157</v>
      </c>
      <c r="C52" s="1" t="s">
        <v>143</v>
      </c>
      <c r="D52" s="1" t="s">
        <v>158</v>
      </c>
      <c r="E52" s="4">
        <v>12</v>
      </c>
      <c r="F52" s="8" t="s">
        <v>13</v>
      </c>
      <c r="G52" s="1" t="s">
        <v>159</v>
      </c>
      <c r="H52" s="1">
        <v>2</v>
      </c>
      <c r="I52" s="1" t="s">
        <v>13</v>
      </c>
      <c r="N52" t="s">
        <v>2654</v>
      </c>
      <c r="O52" t="s">
        <v>2660</v>
      </c>
      <c r="P52">
        <v>1</v>
      </c>
      <c r="Q52" t="s">
        <v>2672</v>
      </c>
      <c r="R52">
        <v>330</v>
      </c>
      <c r="S52" s="27">
        <v>0.35560344827586204</v>
      </c>
      <c r="U52" s="21" t="s">
        <v>2610</v>
      </c>
      <c r="V52" s="22">
        <f>COUNTIF(F96:F860,"&lt;220")-COUNTIF(F96:F860,"&lt;200")</f>
        <v>1</v>
      </c>
      <c r="W52" t="s">
        <v>2610</v>
      </c>
      <c r="X52">
        <v>1</v>
      </c>
    </row>
    <row r="53" spans="1:24" x14ac:dyDescent="0.2">
      <c r="A53" s="6" t="s">
        <v>218</v>
      </c>
      <c r="B53" s="1" t="s">
        <v>210</v>
      </c>
      <c r="C53" s="1" t="s">
        <v>194</v>
      </c>
      <c r="D53" s="1" t="s">
        <v>219</v>
      </c>
      <c r="E53" s="4">
        <v>6</v>
      </c>
      <c r="F53" s="8" t="s">
        <v>13</v>
      </c>
      <c r="G53" s="1" t="s">
        <v>220</v>
      </c>
      <c r="H53" s="1">
        <v>2</v>
      </c>
      <c r="I53" s="1" t="s">
        <v>13</v>
      </c>
      <c r="O53" t="s">
        <v>2661</v>
      </c>
      <c r="P53">
        <v>2</v>
      </c>
      <c r="Q53" t="s">
        <v>2673</v>
      </c>
      <c r="R53">
        <v>171</v>
      </c>
      <c r="S53" s="27">
        <v>0.18426724137931033</v>
      </c>
      <c r="U53" s="21" t="s">
        <v>2611</v>
      </c>
      <c r="V53" s="22">
        <f>COUNTIF(F96:F860,"&lt;240")-COUNTIF(F96:F860,"&lt;220")</f>
        <v>5</v>
      </c>
      <c r="W53" t="s">
        <v>2611</v>
      </c>
      <c r="X53">
        <v>5</v>
      </c>
    </row>
    <row r="54" spans="1:24" x14ac:dyDescent="0.2">
      <c r="A54" s="1" t="s">
        <v>9</v>
      </c>
      <c r="B54" s="1" t="s">
        <v>10</v>
      </c>
      <c r="C54" s="2" t="s">
        <v>11</v>
      </c>
      <c r="D54" s="1" t="s">
        <v>12</v>
      </c>
      <c r="E54" s="4">
        <v>5</v>
      </c>
      <c r="F54" s="5" t="s">
        <v>13</v>
      </c>
      <c r="G54" s="3" t="s">
        <v>14</v>
      </c>
      <c r="H54" s="1">
        <v>2</v>
      </c>
      <c r="I54" s="1" t="s">
        <v>13</v>
      </c>
      <c r="O54" t="s">
        <v>2662</v>
      </c>
      <c r="P54">
        <v>3</v>
      </c>
      <c r="Q54" t="s">
        <v>2674</v>
      </c>
      <c r="R54">
        <v>167</v>
      </c>
      <c r="S54" s="27">
        <v>0.17995689655172414</v>
      </c>
      <c r="U54" s="21" t="s">
        <v>2612</v>
      </c>
      <c r="V54" s="22">
        <f>COUNTIF(F96:F860,"&lt;260")-COUNTIF(F96:F860,"&lt;240")</f>
        <v>5</v>
      </c>
      <c r="W54" t="s">
        <v>2612</v>
      </c>
      <c r="X54">
        <v>5</v>
      </c>
    </row>
    <row r="55" spans="1:24" x14ac:dyDescent="0.2">
      <c r="A55" s="6" t="s">
        <v>243</v>
      </c>
      <c r="B55" s="1" t="s">
        <v>157</v>
      </c>
      <c r="C55" s="1" t="s">
        <v>235</v>
      </c>
      <c r="D55" s="1" t="s">
        <v>244</v>
      </c>
      <c r="E55" s="4">
        <v>4</v>
      </c>
      <c r="F55" s="8" t="s">
        <v>13</v>
      </c>
      <c r="G55" s="1" t="s">
        <v>245</v>
      </c>
      <c r="H55" s="1">
        <v>2</v>
      </c>
      <c r="I55" s="1" t="s">
        <v>13</v>
      </c>
      <c r="O55" t="s">
        <v>2663</v>
      </c>
      <c r="P55">
        <v>4</v>
      </c>
      <c r="Q55" t="s">
        <v>2675</v>
      </c>
      <c r="R55">
        <v>15</v>
      </c>
      <c r="S55" s="27">
        <v>1.6163793103448277E-2</v>
      </c>
      <c r="U55" s="21" t="s">
        <v>2613</v>
      </c>
      <c r="V55" s="22">
        <f>COUNTIF(F96:F860,"&lt;280")-COUNTIF(F96:F860,"&lt;260")</f>
        <v>5</v>
      </c>
      <c r="W55" t="s">
        <v>2613</v>
      </c>
      <c r="X55">
        <v>5</v>
      </c>
    </row>
    <row r="56" spans="1:24" x14ac:dyDescent="0.2">
      <c r="A56" s="1" t="s">
        <v>142</v>
      </c>
      <c r="B56" s="1" t="s">
        <v>98</v>
      </c>
      <c r="C56" s="1" t="s">
        <v>143</v>
      </c>
      <c r="D56" s="1" t="s">
        <v>144</v>
      </c>
      <c r="E56" s="4">
        <v>57</v>
      </c>
      <c r="F56" s="8" t="s">
        <v>13</v>
      </c>
      <c r="G56" s="1" t="s">
        <v>145</v>
      </c>
      <c r="H56" s="1">
        <v>2</v>
      </c>
      <c r="I56" s="1" t="s">
        <v>13</v>
      </c>
      <c r="O56" t="s">
        <v>2671</v>
      </c>
      <c r="P56">
        <v>5</v>
      </c>
      <c r="Q56" t="s">
        <v>2676</v>
      </c>
      <c r="R56">
        <v>13</v>
      </c>
      <c r="S56" s="27">
        <v>1.4008620689655173E-2</v>
      </c>
      <c r="U56" s="21" t="s">
        <v>2614</v>
      </c>
      <c r="V56" s="22">
        <f>COUNTIF(F96:F860,"&lt;300")-COUNTIF(F96:F860,"&lt;280")</f>
        <v>1</v>
      </c>
      <c r="W56" t="s">
        <v>2614</v>
      </c>
      <c r="X56">
        <v>1</v>
      </c>
    </row>
    <row r="57" spans="1:24" x14ac:dyDescent="0.2">
      <c r="A57" s="1" t="s">
        <v>250</v>
      </c>
      <c r="B57" s="1" t="s">
        <v>68</v>
      </c>
      <c r="C57" s="1" t="s">
        <v>235</v>
      </c>
      <c r="D57" s="1" t="s">
        <v>251</v>
      </c>
      <c r="E57" s="4">
        <v>1</v>
      </c>
      <c r="F57" s="8" t="s">
        <v>13</v>
      </c>
      <c r="G57" s="1" t="s">
        <v>252</v>
      </c>
      <c r="H57" s="1">
        <v>2</v>
      </c>
      <c r="I57" s="1" t="s">
        <v>13</v>
      </c>
      <c r="O57" t="s">
        <v>2664</v>
      </c>
      <c r="P57">
        <v>6</v>
      </c>
      <c r="Q57" t="s">
        <v>2677</v>
      </c>
      <c r="R57">
        <v>0</v>
      </c>
      <c r="S57" s="27">
        <v>0</v>
      </c>
      <c r="U57" s="21" t="s">
        <v>2615</v>
      </c>
      <c r="V57" s="22">
        <f>COUNTIF(F96:F860,"&lt;320")-COUNTIF(F96:F860,"&lt;300")</f>
        <v>2</v>
      </c>
      <c r="W57" t="s">
        <v>2615</v>
      </c>
      <c r="X57">
        <v>2</v>
      </c>
    </row>
    <row r="58" spans="1:24" x14ac:dyDescent="0.2">
      <c r="A58" s="1" t="s">
        <v>97</v>
      </c>
      <c r="B58" s="1" t="s">
        <v>98</v>
      </c>
      <c r="C58" s="1" t="s">
        <v>87</v>
      </c>
      <c r="D58" s="1" t="s">
        <v>99</v>
      </c>
      <c r="E58" s="4">
        <v>26</v>
      </c>
      <c r="F58" s="8" t="s">
        <v>13</v>
      </c>
      <c r="G58" s="1" t="s">
        <v>100</v>
      </c>
      <c r="H58" s="1">
        <v>9</v>
      </c>
      <c r="I58" s="1" t="s">
        <v>13</v>
      </c>
      <c r="O58" t="s">
        <v>2665</v>
      </c>
      <c r="P58">
        <v>7</v>
      </c>
      <c r="Q58" t="s">
        <v>2678</v>
      </c>
      <c r="R58">
        <v>113</v>
      </c>
      <c r="S58" s="27">
        <v>0.12176724137931035</v>
      </c>
      <c r="U58" s="21" t="s">
        <v>2616</v>
      </c>
      <c r="V58" s="14">
        <f>COUNTIF(F96:F860,"&lt;340")-COUNTIF(F96:F860,"&lt;320")</f>
        <v>3</v>
      </c>
      <c r="W58" t="s">
        <v>2616</v>
      </c>
      <c r="X58">
        <v>3</v>
      </c>
    </row>
    <row r="59" spans="1:24" x14ac:dyDescent="0.2">
      <c r="A59" s="1" t="s">
        <v>118</v>
      </c>
      <c r="B59" s="1" t="s">
        <v>119</v>
      </c>
      <c r="C59" s="1" t="s">
        <v>115</v>
      </c>
      <c r="D59" s="1" t="s">
        <v>120</v>
      </c>
      <c r="E59" s="4">
        <v>4</v>
      </c>
      <c r="F59" s="8" t="s">
        <v>13</v>
      </c>
      <c r="G59" s="1" t="s">
        <v>121</v>
      </c>
      <c r="H59" s="1">
        <v>3</v>
      </c>
      <c r="I59" s="1" t="s">
        <v>13</v>
      </c>
      <c r="O59" t="s">
        <v>2666</v>
      </c>
      <c r="P59">
        <v>8</v>
      </c>
      <c r="Q59" t="s">
        <v>2679</v>
      </c>
      <c r="R59">
        <v>4</v>
      </c>
      <c r="S59" s="27">
        <v>4.3103448275862068E-3</v>
      </c>
      <c r="U59" s="21" t="s">
        <v>2617</v>
      </c>
      <c r="V59" s="14">
        <f>COUNTIF(F96:F860,"&lt;360")-COUNTIF(F96:F860,"&lt;340")</f>
        <v>1</v>
      </c>
      <c r="W59" t="s">
        <v>2617</v>
      </c>
      <c r="X59">
        <v>1</v>
      </c>
    </row>
    <row r="60" spans="1:24" x14ac:dyDescent="0.2">
      <c r="A60" s="1" t="s">
        <v>182</v>
      </c>
      <c r="B60" s="1" t="s">
        <v>153</v>
      </c>
      <c r="C60" s="1" t="s">
        <v>143</v>
      </c>
      <c r="D60" s="1" t="s">
        <v>183</v>
      </c>
      <c r="E60" s="4">
        <v>87</v>
      </c>
      <c r="F60" s="8" t="s">
        <v>13</v>
      </c>
      <c r="G60" s="1" t="s">
        <v>184</v>
      </c>
      <c r="H60" s="1">
        <v>3</v>
      </c>
      <c r="I60" s="1" t="s">
        <v>13</v>
      </c>
      <c r="O60" t="s">
        <v>2667</v>
      </c>
      <c r="P60">
        <v>9</v>
      </c>
      <c r="Q60" t="s">
        <v>2680</v>
      </c>
      <c r="R60">
        <v>14</v>
      </c>
      <c r="S60" s="27">
        <v>1.5086206896551725E-2</v>
      </c>
      <c r="U60" s="21" t="s">
        <v>2618</v>
      </c>
      <c r="V60" s="14">
        <f>COUNTIF(F96:F860,"&lt;380")-COUNTIF(F96:F860,"&lt;360")</f>
        <v>0</v>
      </c>
      <c r="W60" t="s">
        <v>2618</v>
      </c>
      <c r="X60">
        <v>0</v>
      </c>
    </row>
    <row r="61" spans="1:24" x14ac:dyDescent="0.2">
      <c r="A61" s="1" t="s">
        <v>44</v>
      </c>
      <c r="B61" s="1" t="s">
        <v>45</v>
      </c>
      <c r="C61" s="1" t="s">
        <v>34</v>
      </c>
      <c r="D61" s="1" t="s">
        <v>46</v>
      </c>
      <c r="E61" s="4">
        <v>41</v>
      </c>
      <c r="F61" s="8" t="s">
        <v>13</v>
      </c>
      <c r="G61" s="1" t="s">
        <v>47</v>
      </c>
      <c r="H61" s="1">
        <v>3</v>
      </c>
      <c r="I61" s="1" t="s">
        <v>13</v>
      </c>
      <c r="O61" t="s">
        <v>2668</v>
      </c>
      <c r="P61">
        <v>10</v>
      </c>
      <c r="Q61" t="s">
        <v>2681</v>
      </c>
      <c r="R61">
        <v>101</v>
      </c>
      <c r="S61" s="27">
        <v>0.10883620689655173</v>
      </c>
      <c r="U61" s="21" t="s">
        <v>2619</v>
      </c>
      <c r="V61" s="14">
        <f>COUNTIF(F96:F860,"&lt;400")-COUNTIF(F96:F860,"&lt;380")</f>
        <v>1</v>
      </c>
      <c r="W61" t="s">
        <v>2619</v>
      </c>
      <c r="X61">
        <v>1</v>
      </c>
    </row>
    <row r="62" spans="1:24" x14ac:dyDescent="0.2">
      <c r="A62" s="1" t="s">
        <v>160</v>
      </c>
      <c r="B62" s="1" t="s">
        <v>38</v>
      </c>
      <c r="C62" s="1" t="s">
        <v>143</v>
      </c>
      <c r="D62" s="1" t="s">
        <v>161</v>
      </c>
      <c r="E62" s="4">
        <v>40</v>
      </c>
      <c r="F62" s="8" t="s">
        <v>13</v>
      </c>
      <c r="G62" s="1" t="s">
        <v>162</v>
      </c>
      <c r="H62" s="1">
        <v>3</v>
      </c>
      <c r="I62" s="1" t="s">
        <v>13</v>
      </c>
      <c r="O62" t="s">
        <v>2669</v>
      </c>
      <c r="P62">
        <v>11</v>
      </c>
      <c r="Q62" t="s">
        <v>2682</v>
      </c>
      <c r="R62">
        <v>0</v>
      </c>
      <c r="S62" s="27">
        <v>0</v>
      </c>
      <c r="U62" s="21" t="s">
        <v>2620</v>
      </c>
      <c r="V62" s="14">
        <f>COUNTIF(F96:F860,"&lt;420")-COUNTIF(F96:F860,"&lt;400")</f>
        <v>1</v>
      </c>
      <c r="W62" t="s">
        <v>2620</v>
      </c>
      <c r="X62">
        <v>1</v>
      </c>
    </row>
    <row r="63" spans="1:24" x14ac:dyDescent="0.2">
      <c r="A63" s="6" t="s">
        <v>167</v>
      </c>
      <c r="B63" s="1" t="s">
        <v>49</v>
      </c>
      <c r="C63" s="1" t="s">
        <v>143</v>
      </c>
      <c r="D63" s="1" t="s">
        <v>168</v>
      </c>
      <c r="E63" s="4">
        <v>38</v>
      </c>
      <c r="F63" s="8" t="s">
        <v>13</v>
      </c>
      <c r="G63" s="1" t="s">
        <v>162</v>
      </c>
      <c r="H63" s="1">
        <v>3</v>
      </c>
      <c r="I63" s="1" t="s">
        <v>13</v>
      </c>
      <c r="O63" t="s">
        <v>2670</v>
      </c>
      <c r="P63">
        <v>12</v>
      </c>
      <c r="Q63" t="s">
        <v>2683</v>
      </c>
      <c r="R63">
        <v>0</v>
      </c>
      <c r="S63" s="27">
        <v>0</v>
      </c>
      <c r="U63" s="21" t="s">
        <v>2621</v>
      </c>
      <c r="V63" s="14">
        <f>COUNTIF(F96:F860,"&lt;440")-COUNTIF(F96:F860,"&lt;420")</f>
        <v>1</v>
      </c>
      <c r="W63" t="s">
        <v>2621</v>
      </c>
      <c r="X63">
        <v>1</v>
      </c>
    </row>
    <row r="64" spans="1:24" x14ac:dyDescent="0.2">
      <c r="A64" s="6" t="s">
        <v>233</v>
      </c>
      <c r="B64" s="1" t="s">
        <v>234</v>
      </c>
      <c r="C64" s="1" t="s">
        <v>235</v>
      </c>
      <c r="D64" s="1" t="s">
        <v>236</v>
      </c>
      <c r="E64" s="4">
        <v>1</v>
      </c>
      <c r="F64" s="8" t="s">
        <v>13</v>
      </c>
      <c r="G64" s="1" t="s">
        <v>162</v>
      </c>
      <c r="H64" s="1">
        <v>3</v>
      </c>
      <c r="I64" s="1" t="s">
        <v>13</v>
      </c>
      <c r="R64">
        <v>928</v>
      </c>
      <c r="S64" s="27">
        <v>1</v>
      </c>
      <c r="U64" s="21" t="s">
        <v>2622</v>
      </c>
      <c r="V64" s="14">
        <f>COUNTIF(F96:F860,"&lt;460")-COUNTIF(F96:F860,"&lt;440")</f>
        <v>1</v>
      </c>
      <c r="W64" t="s">
        <v>2622</v>
      </c>
      <c r="X64">
        <v>1</v>
      </c>
    </row>
    <row r="65" spans="1:27" x14ac:dyDescent="0.2">
      <c r="A65" s="6" t="s">
        <v>152</v>
      </c>
      <c r="B65" s="1" t="s">
        <v>153</v>
      </c>
      <c r="C65" s="1" t="s">
        <v>143</v>
      </c>
      <c r="D65" s="1" t="s">
        <v>154</v>
      </c>
      <c r="E65" s="4">
        <v>55</v>
      </c>
      <c r="F65" s="8" t="s">
        <v>13</v>
      </c>
      <c r="G65" s="1" t="s">
        <v>155</v>
      </c>
      <c r="H65" s="1">
        <v>3</v>
      </c>
      <c r="I65" s="1" t="s">
        <v>13</v>
      </c>
      <c r="U65" s="21" t="s">
        <v>2623</v>
      </c>
      <c r="V65" s="14">
        <f>COUNTIF(F96:F860,"&lt;480")-COUNTIF(F96:F860,"&lt;460")</f>
        <v>0</v>
      </c>
      <c r="W65" t="s">
        <v>2623</v>
      </c>
      <c r="X65">
        <v>0</v>
      </c>
    </row>
    <row r="66" spans="1:27" x14ac:dyDescent="0.2">
      <c r="A66" s="1" t="s">
        <v>268</v>
      </c>
      <c r="B66" s="1" t="s">
        <v>269</v>
      </c>
      <c r="C66" s="1" t="s">
        <v>261</v>
      </c>
      <c r="D66" s="1" t="s">
        <v>270</v>
      </c>
      <c r="E66" s="4">
        <v>18</v>
      </c>
      <c r="F66" s="8" t="s">
        <v>13</v>
      </c>
      <c r="G66" s="1" t="s">
        <v>271</v>
      </c>
      <c r="H66" s="1">
        <v>3</v>
      </c>
      <c r="I66" s="1" t="s">
        <v>13</v>
      </c>
      <c r="U66" s="21" t="s">
        <v>2624</v>
      </c>
      <c r="V66" s="14">
        <f>COUNTIF(F96:F860,"&lt;500")-COUNTIF(F96:F860,"&lt;480")</f>
        <v>0</v>
      </c>
      <c r="W66" t="s">
        <v>2624</v>
      </c>
      <c r="X66">
        <v>0</v>
      </c>
    </row>
    <row r="67" spans="1:27" x14ac:dyDescent="0.2">
      <c r="A67" s="1" t="s">
        <v>176</v>
      </c>
      <c r="B67" s="1" t="s">
        <v>177</v>
      </c>
      <c r="C67" s="1" t="s">
        <v>143</v>
      </c>
      <c r="D67" s="1" t="s">
        <v>178</v>
      </c>
      <c r="E67" s="4">
        <v>8</v>
      </c>
      <c r="F67" s="8" t="s">
        <v>13</v>
      </c>
      <c r="G67" s="1" t="s">
        <v>179</v>
      </c>
      <c r="H67" s="1">
        <v>3</v>
      </c>
      <c r="I67" s="1" t="s">
        <v>13</v>
      </c>
      <c r="U67" s="21" t="s">
        <v>2625</v>
      </c>
      <c r="V67" s="14">
        <f>COUNTIF(F96:F860,"&lt;520")-COUNTIF(F96:F860,"&lt;500")</f>
        <v>0</v>
      </c>
      <c r="W67" t="s">
        <v>2625</v>
      </c>
      <c r="X67">
        <v>0</v>
      </c>
    </row>
    <row r="68" spans="1:27" x14ac:dyDescent="0.2">
      <c r="A68" s="1" t="s">
        <v>37</v>
      </c>
      <c r="B68" s="1" t="s">
        <v>38</v>
      </c>
      <c r="C68" s="1" t="s">
        <v>34</v>
      </c>
      <c r="D68" s="1" t="s">
        <v>39</v>
      </c>
      <c r="E68" s="4">
        <v>30</v>
      </c>
      <c r="F68" s="8" t="s">
        <v>13</v>
      </c>
      <c r="G68" s="1" t="s">
        <v>40</v>
      </c>
      <c r="H68" s="1">
        <v>3</v>
      </c>
      <c r="I68" s="1" t="s">
        <v>13</v>
      </c>
      <c r="U68" s="21" t="s">
        <v>2626</v>
      </c>
      <c r="V68" s="14">
        <f>COUNTIF(F96:F860,"&lt;540")-COUNTIF(F96:F860,"&lt;520")</f>
        <v>0</v>
      </c>
      <c r="W68" t="s">
        <v>2626</v>
      </c>
      <c r="X68">
        <v>0</v>
      </c>
    </row>
    <row r="69" spans="1:27" x14ac:dyDescent="0.2">
      <c r="A69" s="1" t="s">
        <v>259</v>
      </c>
      <c r="B69" s="1" t="s">
        <v>260</v>
      </c>
      <c r="C69" s="1" t="s">
        <v>261</v>
      </c>
      <c r="D69" s="1" t="s">
        <v>262</v>
      </c>
      <c r="E69" s="4">
        <v>71</v>
      </c>
      <c r="F69" s="8" t="s">
        <v>13</v>
      </c>
      <c r="G69" s="1" t="s">
        <v>263</v>
      </c>
      <c r="H69" s="1">
        <v>5</v>
      </c>
      <c r="I69" s="1" t="s">
        <v>13</v>
      </c>
      <c r="U69" s="21" t="s">
        <v>2627</v>
      </c>
      <c r="V69" s="14">
        <f>COUNTIF(F96:F860,"&lt;560")-COUNTIF(F96:F860,"&lt;540")</f>
        <v>0</v>
      </c>
      <c r="W69" t="s">
        <v>2627</v>
      </c>
      <c r="X69">
        <v>0</v>
      </c>
    </row>
    <row r="70" spans="1:27" x14ac:dyDescent="0.2">
      <c r="A70" s="1" t="s">
        <v>192</v>
      </c>
      <c r="B70" s="1" t="s">
        <v>193</v>
      </c>
      <c r="C70" s="1" t="s">
        <v>194</v>
      </c>
      <c r="D70" s="1" t="s">
        <v>195</v>
      </c>
      <c r="E70" s="4">
        <v>13</v>
      </c>
      <c r="F70" s="8" t="s">
        <v>13</v>
      </c>
      <c r="G70" s="1" t="s">
        <v>196</v>
      </c>
      <c r="H70" s="1">
        <v>7</v>
      </c>
      <c r="I70" s="1" t="s">
        <v>13</v>
      </c>
      <c r="U70" s="21" t="s">
        <v>2628</v>
      </c>
      <c r="V70" s="14">
        <f>COUNTIF(F96:F860,"&lt;10000")-COUNTIF(F96:F860,"&lt;560")</f>
        <v>1</v>
      </c>
      <c r="W70" t="s">
        <v>2628</v>
      </c>
      <c r="X70">
        <v>1</v>
      </c>
    </row>
    <row r="71" spans="1:27" x14ac:dyDescent="0.2">
      <c r="A71" s="1" t="s">
        <v>129</v>
      </c>
      <c r="B71" s="1" t="s">
        <v>130</v>
      </c>
      <c r="C71" s="1" t="s">
        <v>115</v>
      </c>
      <c r="D71" s="1" t="s">
        <v>131</v>
      </c>
      <c r="E71" s="4">
        <v>5</v>
      </c>
      <c r="F71" s="8" t="s">
        <v>13</v>
      </c>
      <c r="G71" s="1" t="s">
        <v>132</v>
      </c>
      <c r="H71" s="1">
        <v>7</v>
      </c>
      <c r="I71" s="1" t="s">
        <v>13</v>
      </c>
      <c r="X71" t="s">
        <v>2630</v>
      </c>
      <c r="Y71" s="14">
        <f>AVERAGE(F96:F860)</f>
        <v>57.716339869281043</v>
      </c>
      <c r="Z71" t="s">
        <v>2630</v>
      </c>
      <c r="AA71" s="24">
        <v>57.716339869281043</v>
      </c>
    </row>
    <row r="72" spans="1:27" x14ac:dyDescent="0.2">
      <c r="A72" s="1" t="s">
        <v>101</v>
      </c>
      <c r="B72" s="1" t="s">
        <v>102</v>
      </c>
      <c r="C72" s="1" t="s">
        <v>87</v>
      </c>
      <c r="D72" s="1" t="s">
        <v>103</v>
      </c>
      <c r="E72" s="4">
        <v>112</v>
      </c>
      <c r="F72" s="8" t="s">
        <v>13</v>
      </c>
      <c r="G72" s="1" t="s">
        <v>104</v>
      </c>
      <c r="H72" s="1">
        <v>7</v>
      </c>
      <c r="I72" s="1" t="s">
        <v>13</v>
      </c>
      <c r="U72" s="14">
        <f>SUM(V42:V70)</f>
        <v>765</v>
      </c>
      <c r="X72" t="s">
        <v>2631</v>
      </c>
      <c r="Y72" s="14">
        <f>MEDIAN(F96:F860)</f>
        <v>35</v>
      </c>
      <c r="Z72" t="s">
        <v>2631</v>
      </c>
      <c r="AA72" s="24">
        <v>35</v>
      </c>
    </row>
    <row r="73" spans="1:27" x14ac:dyDescent="0.2">
      <c r="A73" s="1" t="s">
        <v>256</v>
      </c>
      <c r="B73" s="1" t="s">
        <v>10</v>
      </c>
      <c r="C73" s="1" t="s">
        <v>235</v>
      </c>
      <c r="D73" s="1" t="s">
        <v>257</v>
      </c>
      <c r="E73" s="4">
        <v>10</v>
      </c>
      <c r="F73" s="8" t="s">
        <v>13</v>
      </c>
      <c r="G73" s="1" t="s">
        <v>258</v>
      </c>
      <c r="H73" s="1">
        <v>7</v>
      </c>
      <c r="I73" s="1" t="s">
        <v>13</v>
      </c>
    </row>
    <row r="74" spans="1:27" x14ac:dyDescent="0.2">
      <c r="A74" s="1" t="s">
        <v>276</v>
      </c>
      <c r="B74" s="1" t="s">
        <v>277</v>
      </c>
      <c r="C74" s="1" t="s">
        <v>261</v>
      </c>
      <c r="D74" s="1" t="s">
        <v>278</v>
      </c>
      <c r="E74" s="12">
        <v>17</v>
      </c>
      <c r="F74" s="4" t="s">
        <v>13</v>
      </c>
      <c r="G74" s="1" t="s">
        <v>258</v>
      </c>
      <c r="H74" s="1">
        <v>7</v>
      </c>
      <c r="I74" s="1" t="s">
        <v>13</v>
      </c>
    </row>
    <row r="75" spans="1:27" x14ac:dyDescent="0.2">
      <c r="A75" s="1" t="s">
        <v>137</v>
      </c>
      <c r="B75" s="1" t="s">
        <v>38</v>
      </c>
      <c r="C75" s="1" t="s">
        <v>138</v>
      </c>
      <c r="D75" s="6" t="s">
        <v>139</v>
      </c>
      <c r="E75" s="12">
        <v>267</v>
      </c>
      <c r="F75" s="8" t="s">
        <v>13</v>
      </c>
      <c r="G75" s="1" t="s">
        <v>140</v>
      </c>
      <c r="H75" s="1">
        <v>7</v>
      </c>
      <c r="I75" s="1" t="s">
        <v>13</v>
      </c>
      <c r="K75" s="6" t="s">
        <v>141</v>
      </c>
      <c r="U75" t="s">
        <v>2633</v>
      </c>
      <c r="V75" s="14">
        <f>COUNTIF(F96:F860,"&lt;10000")-COUNTIF(F96:F860,"&lt;97")</f>
        <v>128</v>
      </c>
      <c r="W75">
        <f>V75/U72</f>
        <v>0.16732026143790849</v>
      </c>
    </row>
    <row r="76" spans="1:27" x14ac:dyDescent="0.2">
      <c r="A76" s="1" t="s">
        <v>253</v>
      </c>
      <c r="B76" s="1" t="s">
        <v>10</v>
      </c>
      <c r="C76" s="1" t="s">
        <v>235</v>
      </c>
      <c r="D76" s="1" t="s">
        <v>254</v>
      </c>
      <c r="E76" s="4">
        <v>4</v>
      </c>
      <c r="F76" s="8" t="s">
        <v>13</v>
      </c>
      <c r="G76" s="1" t="s">
        <v>255</v>
      </c>
      <c r="H76" s="1">
        <v>7</v>
      </c>
      <c r="I76" s="1" t="s">
        <v>13</v>
      </c>
    </row>
    <row r="77" spans="1:27" x14ac:dyDescent="0.2">
      <c r="A77" s="1" t="s">
        <v>185</v>
      </c>
      <c r="B77" s="1" t="s">
        <v>186</v>
      </c>
      <c r="C77" s="1" t="s">
        <v>143</v>
      </c>
      <c r="D77" s="1" t="s">
        <v>187</v>
      </c>
      <c r="E77" s="4">
        <v>7</v>
      </c>
      <c r="F77" s="8" t="s">
        <v>13</v>
      </c>
      <c r="G77" s="1" t="s">
        <v>188</v>
      </c>
      <c r="H77" s="1">
        <v>9</v>
      </c>
      <c r="I77" s="1" t="s">
        <v>13</v>
      </c>
    </row>
    <row r="78" spans="1:27" x14ac:dyDescent="0.2">
      <c r="A78" s="1" t="s">
        <v>286</v>
      </c>
      <c r="B78" s="1" t="s">
        <v>21</v>
      </c>
      <c r="C78" s="2" t="s">
        <v>11</v>
      </c>
      <c r="D78" s="1" t="s">
        <v>287</v>
      </c>
      <c r="E78" s="4">
        <v>4</v>
      </c>
      <c r="F78" s="5"/>
      <c r="G78" s="3" t="s">
        <v>288</v>
      </c>
      <c r="H78" s="3">
        <v>10</v>
      </c>
      <c r="I78" s="1" t="s">
        <v>13</v>
      </c>
    </row>
    <row r="79" spans="1:27" x14ac:dyDescent="0.2">
      <c r="A79" s="1" t="s">
        <v>289</v>
      </c>
      <c r="B79" s="1" t="s">
        <v>290</v>
      </c>
      <c r="C79" s="1" t="s">
        <v>235</v>
      </c>
      <c r="D79" s="1" t="s">
        <v>291</v>
      </c>
      <c r="E79" s="12">
        <v>1</v>
      </c>
      <c r="F79" s="8"/>
      <c r="G79" s="1" t="s">
        <v>292</v>
      </c>
      <c r="H79" s="3">
        <v>1</v>
      </c>
      <c r="I79" s="1" t="s">
        <v>13</v>
      </c>
    </row>
    <row r="80" spans="1:27" x14ac:dyDescent="0.2">
      <c r="A80" s="6" t="s">
        <v>293</v>
      </c>
      <c r="B80" s="1" t="s">
        <v>294</v>
      </c>
      <c r="C80" s="2" t="s">
        <v>11</v>
      </c>
      <c r="D80" s="1" t="s">
        <v>295</v>
      </c>
      <c r="E80" s="12">
        <v>18</v>
      </c>
      <c r="F80" s="13">
        <v>26</v>
      </c>
      <c r="G80" s="3" t="s">
        <v>296</v>
      </c>
      <c r="H80" s="1">
        <v>7</v>
      </c>
      <c r="I80" s="1" t="s">
        <v>297</v>
      </c>
    </row>
    <row r="81" spans="1:24" x14ac:dyDescent="0.2">
      <c r="A81" s="1" t="s">
        <v>298</v>
      </c>
      <c r="B81" s="1" t="s">
        <v>294</v>
      </c>
      <c r="C81" s="2" t="s">
        <v>17</v>
      </c>
      <c r="D81" s="1" t="s">
        <v>299</v>
      </c>
      <c r="E81" s="4">
        <v>17</v>
      </c>
      <c r="F81" s="14">
        <v>25</v>
      </c>
      <c r="G81" s="3" t="s">
        <v>296</v>
      </c>
      <c r="H81" s="1">
        <v>7</v>
      </c>
      <c r="I81" s="1" t="s">
        <v>297</v>
      </c>
      <c r="T81" t="s">
        <v>2652</v>
      </c>
      <c r="U81" t="s">
        <v>2684</v>
      </c>
      <c r="V81" s="19" t="s">
        <v>2685</v>
      </c>
      <c r="W81" t="s">
        <v>2686</v>
      </c>
    </row>
    <row r="82" spans="1:24" x14ac:dyDescent="0.2">
      <c r="A82" s="1" t="s">
        <v>300</v>
      </c>
      <c r="B82" s="1" t="s">
        <v>301</v>
      </c>
      <c r="C82" s="1">
        <v>1998</v>
      </c>
      <c r="D82" s="6" t="s">
        <v>302</v>
      </c>
      <c r="E82" s="12">
        <v>134</v>
      </c>
      <c r="F82" s="12">
        <v>6201</v>
      </c>
      <c r="G82" s="1" t="s">
        <v>140</v>
      </c>
      <c r="H82" s="1">
        <v>7</v>
      </c>
      <c r="I82" s="1" t="s">
        <v>303</v>
      </c>
      <c r="T82" t="s">
        <v>2672</v>
      </c>
      <c r="U82">
        <v>330</v>
      </c>
      <c r="V82">
        <v>32280</v>
      </c>
      <c r="W82">
        <v>354</v>
      </c>
    </row>
    <row r="83" spans="1:24" x14ac:dyDescent="0.2">
      <c r="A83" s="1" t="s">
        <v>304</v>
      </c>
      <c r="B83" s="1" t="s">
        <v>305</v>
      </c>
      <c r="C83" s="1" t="s">
        <v>143</v>
      </c>
      <c r="D83" s="1" t="s">
        <v>306</v>
      </c>
      <c r="E83" s="4">
        <v>72</v>
      </c>
      <c r="F83" s="4">
        <v>1792</v>
      </c>
      <c r="G83" s="1" t="s">
        <v>140</v>
      </c>
      <c r="H83" s="1">
        <v>7</v>
      </c>
      <c r="I83" s="1" t="s">
        <v>307</v>
      </c>
      <c r="T83" t="s">
        <v>2673</v>
      </c>
      <c r="U83">
        <v>171</v>
      </c>
      <c r="V83">
        <v>30365</v>
      </c>
      <c r="W83">
        <v>149</v>
      </c>
    </row>
    <row r="84" spans="1:24" x14ac:dyDescent="0.2">
      <c r="A84" s="1" t="s">
        <v>308</v>
      </c>
      <c r="B84" s="1" t="s">
        <v>309</v>
      </c>
      <c r="C84" s="1" t="s">
        <v>143</v>
      </c>
      <c r="D84" s="1" t="s">
        <v>310</v>
      </c>
      <c r="E84" s="4">
        <v>133</v>
      </c>
      <c r="F84" s="4">
        <v>321</v>
      </c>
      <c r="G84" s="1" t="s">
        <v>311</v>
      </c>
      <c r="H84" s="1">
        <v>9</v>
      </c>
      <c r="I84" s="1" t="s">
        <v>312</v>
      </c>
      <c r="T84" t="s">
        <v>2674</v>
      </c>
      <c r="U84">
        <v>167</v>
      </c>
      <c r="V84">
        <v>21506</v>
      </c>
      <c r="W84">
        <v>291</v>
      </c>
    </row>
    <row r="85" spans="1:24" x14ac:dyDescent="0.2">
      <c r="A85" s="1" t="s">
        <v>313</v>
      </c>
      <c r="B85" s="1" t="s">
        <v>186</v>
      </c>
      <c r="C85" s="1" t="s">
        <v>73</v>
      </c>
      <c r="D85" s="1" t="s">
        <v>314</v>
      </c>
      <c r="E85" s="4">
        <v>85</v>
      </c>
      <c r="F85" s="4">
        <v>88</v>
      </c>
      <c r="G85" s="1" t="s">
        <v>311</v>
      </c>
      <c r="H85" s="1">
        <v>9</v>
      </c>
      <c r="I85" s="1" t="s">
        <v>315</v>
      </c>
      <c r="T85" t="s">
        <v>2675</v>
      </c>
      <c r="U85">
        <v>15</v>
      </c>
      <c r="V85">
        <v>12127</v>
      </c>
      <c r="W85">
        <v>116</v>
      </c>
    </row>
    <row r="86" spans="1:24" x14ac:dyDescent="0.2">
      <c r="A86" s="1" t="s">
        <v>316</v>
      </c>
      <c r="B86" s="1" t="s">
        <v>317</v>
      </c>
      <c r="C86" s="1" t="s">
        <v>194</v>
      </c>
      <c r="D86" s="1" t="s">
        <v>318</v>
      </c>
      <c r="E86" s="4">
        <v>27</v>
      </c>
      <c r="F86" s="4">
        <v>41</v>
      </c>
      <c r="G86" s="1" t="s">
        <v>319</v>
      </c>
      <c r="H86" s="1">
        <v>9</v>
      </c>
      <c r="I86" s="1" t="s">
        <v>315</v>
      </c>
      <c r="T86" t="s">
        <v>2676</v>
      </c>
      <c r="U86">
        <v>13</v>
      </c>
      <c r="V86">
        <v>4197</v>
      </c>
      <c r="W86">
        <v>55</v>
      </c>
    </row>
    <row r="87" spans="1:24" x14ac:dyDescent="0.2">
      <c r="A87" s="1" t="s">
        <v>320</v>
      </c>
      <c r="B87" s="1" t="s">
        <v>317</v>
      </c>
      <c r="C87" s="1" t="s">
        <v>261</v>
      </c>
      <c r="D87" s="1" t="s">
        <v>321</v>
      </c>
      <c r="E87" s="4">
        <v>1</v>
      </c>
      <c r="F87" s="4">
        <v>5</v>
      </c>
      <c r="G87" s="1" t="s">
        <v>322</v>
      </c>
      <c r="H87" s="1">
        <v>9</v>
      </c>
      <c r="I87" s="1" t="s">
        <v>315</v>
      </c>
      <c r="T87" t="s">
        <v>2677</v>
      </c>
      <c r="U87">
        <v>0</v>
      </c>
      <c r="V87">
        <v>2253</v>
      </c>
      <c r="W87">
        <v>25</v>
      </c>
    </row>
    <row r="88" spans="1:24" x14ac:dyDescent="0.2">
      <c r="A88" s="1" t="s">
        <v>323</v>
      </c>
      <c r="B88" s="1" t="s">
        <v>324</v>
      </c>
      <c r="C88" s="1" t="s">
        <v>143</v>
      </c>
      <c r="D88" s="1" t="s">
        <v>325</v>
      </c>
      <c r="E88" s="4">
        <v>15</v>
      </c>
      <c r="F88" s="4">
        <v>102</v>
      </c>
      <c r="G88" s="1" t="s">
        <v>326</v>
      </c>
      <c r="H88" s="1">
        <v>4</v>
      </c>
      <c r="I88" s="1" t="s">
        <v>327</v>
      </c>
      <c r="T88" t="s">
        <v>2678</v>
      </c>
      <c r="U88">
        <v>113</v>
      </c>
      <c r="V88">
        <v>20085</v>
      </c>
      <c r="W88">
        <v>114</v>
      </c>
    </row>
    <row r="89" spans="1:24" x14ac:dyDescent="0.2">
      <c r="A89" s="1" t="s">
        <v>328</v>
      </c>
      <c r="B89" s="1" t="s">
        <v>329</v>
      </c>
      <c r="C89" s="1" t="s">
        <v>138</v>
      </c>
      <c r="D89" s="1" t="s">
        <v>330</v>
      </c>
      <c r="E89" s="4">
        <v>167</v>
      </c>
      <c r="F89" s="4">
        <v>560</v>
      </c>
      <c r="G89" s="1" t="s">
        <v>331</v>
      </c>
      <c r="H89" s="1">
        <v>4</v>
      </c>
      <c r="I89" s="1" t="s">
        <v>332</v>
      </c>
      <c r="T89" t="s">
        <v>2679</v>
      </c>
      <c r="U89">
        <v>4</v>
      </c>
      <c r="V89">
        <v>4807</v>
      </c>
      <c r="W89">
        <v>82</v>
      </c>
    </row>
    <row r="90" spans="1:24" x14ac:dyDescent="0.2">
      <c r="A90" s="1" t="s">
        <v>333</v>
      </c>
      <c r="B90" s="1" t="s">
        <v>334</v>
      </c>
      <c r="C90" s="1" t="s">
        <v>73</v>
      </c>
      <c r="D90" s="1" t="s">
        <v>335</v>
      </c>
      <c r="E90" s="4">
        <v>25</v>
      </c>
      <c r="F90" s="4">
        <v>165</v>
      </c>
      <c r="G90" s="1" t="s">
        <v>336</v>
      </c>
      <c r="H90" s="1">
        <v>3</v>
      </c>
      <c r="I90" s="1" t="s">
        <v>337</v>
      </c>
      <c r="T90" t="s">
        <v>2680</v>
      </c>
      <c r="U90">
        <v>14</v>
      </c>
      <c r="V90">
        <v>3833</v>
      </c>
      <c r="W90">
        <v>17</v>
      </c>
    </row>
    <row r="91" spans="1:24" x14ac:dyDescent="0.2">
      <c r="A91" s="1" t="s">
        <v>338</v>
      </c>
      <c r="B91" s="1" t="s">
        <v>339</v>
      </c>
      <c r="C91" s="1" t="s">
        <v>138</v>
      </c>
      <c r="D91" s="1" t="s">
        <v>340</v>
      </c>
      <c r="E91" s="4">
        <v>25</v>
      </c>
      <c r="F91" s="4">
        <v>63</v>
      </c>
      <c r="G91" s="1" t="s">
        <v>341</v>
      </c>
      <c r="H91" s="1">
        <v>4</v>
      </c>
      <c r="I91" s="1" t="s">
        <v>342</v>
      </c>
      <c r="T91" t="s">
        <v>2681</v>
      </c>
      <c r="U91">
        <v>101</v>
      </c>
      <c r="V91">
        <v>13833</v>
      </c>
      <c r="W91">
        <v>200</v>
      </c>
    </row>
    <row r="92" spans="1:24" x14ac:dyDescent="0.2">
      <c r="A92" s="1" t="s">
        <v>343</v>
      </c>
      <c r="B92" s="1" t="s">
        <v>344</v>
      </c>
      <c r="C92" s="1" t="s">
        <v>235</v>
      </c>
      <c r="D92" s="1" t="s">
        <v>345</v>
      </c>
      <c r="E92" s="4">
        <v>100</v>
      </c>
      <c r="F92" s="4">
        <v>7</v>
      </c>
      <c r="G92" s="1" t="s">
        <v>346</v>
      </c>
      <c r="H92" s="1">
        <v>2</v>
      </c>
      <c r="I92" s="1" t="s">
        <v>342</v>
      </c>
      <c r="T92" t="s">
        <v>2682</v>
      </c>
      <c r="U92">
        <v>0</v>
      </c>
      <c r="V92">
        <v>2898</v>
      </c>
      <c r="W92">
        <v>2</v>
      </c>
    </row>
    <row r="93" spans="1:24" x14ac:dyDescent="0.2">
      <c r="A93" s="1" t="s">
        <v>347</v>
      </c>
      <c r="B93" s="1" t="s">
        <v>348</v>
      </c>
      <c r="C93" s="1">
        <v>1996</v>
      </c>
      <c r="D93" s="1" t="s">
        <v>349</v>
      </c>
      <c r="E93" s="12">
        <v>23</v>
      </c>
      <c r="F93" s="12">
        <v>40</v>
      </c>
      <c r="G93" s="1" t="s">
        <v>350</v>
      </c>
      <c r="H93" s="1">
        <v>7</v>
      </c>
      <c r="I93" s="1" t="s">
        <v>351</v>
      </c>
      <c r="K93" s="11" t="s">
        <v>352</v>
      </c>
      <c r="T93" t="s">
        <v>2683</v>
      </c>
      <c r="U93">
        <v>0</v>
      </c>
      <c r="V93">
        <v>15743</v>
      </c>
      <c r="W93">
        <v>9</v>
      </c>
    </row>
    <row r="94" spans="1:24" x14ac:dyDescent="0.2">
      <c r="A94" s="1" t="s">
        <v>353</v>
      </c>
      <c r="B94" s="1" t="s">
        <v>348</v>
      </c>
      <c r="C94" s="1" t="s">
        <v>194</v>
      </c>
      <c r="D94" s="1" t="s">
        <v>349</v>
      </c>
      <c r="E94" s="4">
        <v>49</v>
      </c>
      <c r="F94" s="4">
        <v>40</v>
      </c>
      <c r="G94" s="1" t="s">
        <v>350</v>
      </c>
      <c r="H94" s="1">
        <v>7</v>
      </c>
      <c r="I94" s="1" t="s">
        <v>351</v>
      </c>
      <c r="U94">
        <v>928</v>
      </c>
    </row>
    <row r="95" spans="1:24" x14ac:dyDescent="0.2">
      <c r="A95" s="1" t="s">
        <v>354</v>
      </c>
      <c r="B95" s="1" t="s">
        <v>355</v>
      </c>
      <c r="C95" s="1" t="s">
        <v>143</v>
      </c>
      <c r="D95" s="1" t="s">
        <v>356</v>
      </c>
      <c r="E95" s="4">
        <v>5</v>
      </c>
      <c r="F95" s="4">
        <v>51</v>
      </c>
      <c r="G95" s="1" t="s">
        <v>357</v>
      </c>
      <c r="H95" s="1">
        <v>7</v>
      </c>
      <c r="I95" s="1" t="s">
        <v>358</v>
      </c>
      <c r="T95" s="28"/>
      <c r="U95" s="28"/>
      <c r="V95" s="28"/>
      <c r="W95" s="28" t="s">
        <v>2687</v>
      </c>
      <c r="X95" s="28" t="s">
        <v>2688</v>
      </c>
    </row>
    <row r="96" spans="1:24" x14ac:dyDescent="0.2">
      <c r="A96" s="6" t="s">
        <v>359</v>
      </c>
      <c r="B96" s="1" t="s">
        <v>360</v>
      </c>
      <c r="C96" s="1" t="s">
        <v>235</v>
      </c>
      <c r="D96" s="1" t="s">
        <v>361</v>
      </c>
      <c r="E96" s="4">
        <v>545</v>
      </c>
      <c r="F96" s="12">
        <v>756</v>
      </c>
      <c r="G96" s="1" t="s">
        <v>362</v>
      </c>
      <c r="H96" s="3">
        <v>1</v>
      </c>
      <c r="I96" s="6" t="s">
        <v>363</v>
      </c>
      <c r="T96" s="28" t="s">
        <v>2689</v>
      </c>
      <c r="U96" s="28"/>
      <c r="V96" s="28"/>
      <c r="W96" s="28">
        <v>0.82396000000000003</v>
      </c>
      <c r="X96" s="28">
        <v>9.7999999999999997E-4</v>
      </c>
    </row>
    <row r="97" spans="1:26" x14ac:dyDescent="0.2">
      <c r="A97" s="1" t="s">
        <v>364</v>
      </c>
      <c r="B97" s="1" t="s">
        <v>365</v>
      </c>
      <c r="C97" s="1" t="s">
        <v>235</v>
      </c>
      <c r="D97" s="1" t="s">
        <v>366</v>
      </c>
      <c r="E97" s="4">
        <v>371</v>
      </c>
      <c r="F97" s="4">
        <v>458</v>
      </c>
      <c r="G97" s="1" t="s">
        <v>367</v>
      </c>
      <c r="H97" s="1">
        <v>3</v>
      </c>
      <c r="I97" s="1" t="s">
        <v>363</v>
      </c>
      <c r="T97" s="28" t="s">
        <v>2690</v>
      </c>
      <c r="U97" s="28"/>
      <c r="V97" s="28"/>
      <c r="W97" s="28">
        <v>0.88734999999999997</v>
      </c>
      <c r="X97" s="28">
        <v>1.2E-4</v>
      </c>
    </row>
    <row r="98" spans="1:26" x14ac:dyDescent="0.2">
      <c r="A98" s="1" t="s">
        <v>368</v>
      </c>
      <c r="B98" s="1" t="s">
        <v>369</v>
      </c>
      <c r="C98" s="1" t="s">
        <v>261</v>
      </c>
      <c r="D98" s="1" t="s">
        <v>370</v>
      </c>
      <c r="E98" s="4">
        <v>281</v>
      </c>
      <c r="F98" s="4">
        <v>425</v>
      </c>
      <c r="G98" s="1" t="s">
        <v>162</v>
      </c>
      <c r="H98" s="1">
        <v>3</v>
      </c>
      <c r="I98" s="1" t="s">
        <v>363</v>
      </c>
      <c r="T98" s="28" t="s">
        <v>2691</v>
      </c>
      <c r="U98" s="28"/>
      <c r="V98" s="28"/>
      <c r="W98" s="28">
        <v>0.75524000000000002</v>
      </c>
      <c r="X98" s="28">
        <v>4.5100000000000001E-3</v>
      </c>
    </row>
    <row r="99" spans="1:26" x14ac:dyDescent="0.2">
      <c r="A99" s="1" t="s">
        <v>371</v>
      </c>
      <c r="B99" s="1" t="s">
        <v>372</v>
      </c>
      <c r="C99" s="1" t="s">
        <v>261</v>
      </c>
      <c r="D99" s="1" t="s">
        <v>373</v>
      </c>
      <c r="E99" s="4">
        <v>201</v>
      </c>
      <c r="F99" s="4">
        <v>411</v>
      </c>
      <c r="G99" s="1" t="s">
        <v>374</v>
      </c>
      <c r="H99" s="1">
        <v>3</v>
      </c>
      <c r="I99" s="1" t="s">
        <v>363</v>
      </c>
    </row>
    <row r="100" spans="1:26" x14ac:dyDescent="0.2">
      <c r="A100" s="1" t="s">
        <v>375</v>
      </c>
      <c r="B100" s="1" t="s">
        <v>376</v>
      </c>
      <c r="C100" s="1" t="s">
        <v>115</v>
      </c>
      <c r="D100" s="1" t="s">
        <v>377</v>
      </c>
      <c r="E100" s="4">
        <v>362</v>
      </c>
      <c r="F100" s="4">
        <v>395</v>
      </c>
      <c r="G100" s="1" t="s">
        <v>378</v>
      </c>
      <c r="H100" s="1">
        <v>3</v>
      </c>
      <c r="I100" s="1" t="s">
        <v>363</v>
      </c>
    </row>
    <row r="101" spans="1:26" x14ac:dyDescent="0.2">
      <c r="A101" s="1" t="s">
        <v>379</v>
      </c>
      <c r="B101" s="1" t="s">
        <v>360</v>
      </c>
      <c r="C101" s="1" t="s">
        <v>138</v>
      </c>
      <c r="D101" s="1" t="s">
        <v>380</v>
      </c>
      <c r="E101" s="4">
        <v>309</v>
      </c>
      <c r="F101" s="4">
        <v>339</v>
      </c>
      <c r="G101" s="1" t="s">
        <v>381</v>
      </c>
      <c r="H101" s="1">
        <v>3</v>
      </c>
      <c r="I101" s="1" t="s">
        <v>363</v>
      </c>
    </row>
    <row r="102" spans="1:26" x14ac:dyDescent="0.2">
      <c r="A102" s="1" t="s">
        <v>382</v>
      </c>
      <c r="B102" s="1" t="s">
        <v>283</v>
      </c>
      <c r="C102" s="1" t="s">
        <v>73</v>
      </c>
      <c r="D102" s="1" t="s">
        <v>383</v>
      </c>
      <c r="E102" s="4">
        <v>304</v>
      </c>
      <c r="F102" s="4">
        <v>337</v>
      </c>
      <c r="G102" s="1" t="s">
        <v>362</v>
      </c>
      <c r="H102" s="3">
        <v>1</v>
      </c>
      <c r="I102" s="1" t="s">
        <v>363</v>
      </c>
      <c r="T102" s="25" t="s">
        <v>2700</v>
      </c>
    </row>
    <row r="103" spans="1:26" x14ac:dyDescent="0.2">
      <c r="A103" s="1" t="s">
        <v>384</v>
      </c>
      <c r="B103" s="1" t="s">
        <v>385</v>
      </c>
      <c r="C103" s="1" t="s">
        <v>194</v>
      </c>
      <c r="D103" s="1" t="s">
        <v>386</v>
      </c>
      <c r="E103" s="4">
        <v>253</v>
      </c>
      <c r="F103" s="4">
        <v>321</v>
      </c>
      <c r="G103" s="1" t="s">
        <v>100</v>
      </c>
      <c r="H103" s="1">
        <v>9</v>
      </c>
      <c r="I103" s="1" t="s">
        <v>363</v>
      </c>
      <c r="T103" s="25"/>
      <c r="U103" s="25" t="s">
        <v>2692</v>
      </c>
      <c r="W103" t="s">
        <v>2698</v>
      </c>
    </row>
    <row r="104" spans="1:26" x14ac:dyDescent="0.2">
      <c r="A104" s="1" t="s">
        <v>387</v>
      </c>
      <c r="B104" s="1" t="s">
        <v>60</v>
      </c>
      <c r="C104" s="2" t="s">
        <v>17</v>
      </c>
      <c r="D104" s="1" t="s">
        <v>388</v>
      </c>
      <c r="E104" s="4">
        <v>282</v>
      </c>
      <c r="F104" s="14">
        <v>317</v>
      </c>
      <c r="G104" s="3" t="s">
        <v>389</v>
      </c>
      <c r="H104" s="3">
        <v>1</v>
      </c>
      <c r="I104" s="1" t="s">
        <v>363</v>
      </c>
      <c r="T104" t="s">
        <v>2693</v>
      </c>
      <c r="V104" s="29">
        <v>163648</v>
      </c>
      <c r="X104">
        <f>1636*2</f>
        <v>3272</v>
      </c>
      <c r="Z104" s="30"/>
    </row>
    <row r="105" spans="1:26" x14ac:dyDescent="0.2">
      <c r="A105" s="1" t="s">
        <v>390</v>
      </c>
      <c r="B105" s="1" t="s">
        <v>60</v>
      </c>
      <c r="C105" s="1" t="s">
        <v>115</v>
      </c>
      <c r="D105" s="1" t="s">
        <v>391</v>
      </c>
      <c r="E105" s="4">
        <v>296</v>
      </c>
      <c r="F105" s="4">
        <v>305</v>
      </c>
      <c r="G105" s="1" t="s">
        <v>392</v>
      </c>
      <c r="H105" s="1">
        <v>3</v>
      </c>
      <c r="I105" s="1" t="s">
        <v>363</v>
      </c>
      <c r="T105" t="s">
        <v>2694</v>
      </c>
    </row>
    <row r="106" spans="1:26" x14ac:dyDescent="0.2">
      <c r="A106" s="1" t="s">
        <v>393</v>
      </c>
      <c r="B106" s="1" t="s">
        <v>273</v>
      </c>
      <c r="C106" s="1" t="s">
        <v>261</v>
      </c>
      <c r="D106" s="1" t="s">
        <v>394</v>
      </c>
      <c r="E106" s="4">
        <v>270</v>
      </c>
      <c r="F106" s="4">
        <v>296</v>
      </c>
      <c r="G106" s="1" t="s">
        <v>395</v>
      </c>
      <c r="H106" s="3">
        <v>1</v>
      </c>
      <c r="I106" s="1" t="s">
        <v>363</v>
      </c>
      <c r="T106" t="s">
        <v>2695</v>
      </c>
    </row>
    <row r="107" spans="1:26" x14ac:dyDescent="0.2">
      <c r="A107" s="1" t="s">
        <v>396</v>
      </c>
      <c r="B107" s="1" t="s">
        <v>372</v>
      </c>
      <c r="C107" s="1" t="s">
        <v>73</v>
      </c>
      <c r="D107" s="1" t="s">
        <v>397</v>
      </c>
      <c r="E107" s="4">
        <v>220</v>
      </c>
      <c r="F107" s="4">
        <v>275</v>
      </c>
      <c r="G107" s="1" t="s">
        <v>398</v>
      </c>
      <c r="H107" s="1">
        <v>3</v>
      </c>
      <c r="I107" s="1" t="s">
        <v>363</v>
      </c>
      <c r="T107" t="s">
        <v>2696</v>
      </c>
      <c r="W107">
        <v>166.41836734693899</v>
      </c>
    </row>
    <row r="108" spans="1:26" x14ac:dyDescent="0.2">
      <c r="A108" s="1" t="s">
        <v>399</v>
      </c>
      <c r="B108" s="1" t="s">
        <v>376</v>
      </c>
      <c r="C108" s="1" t="s">
        <v>73</v>
      </c>
      <c r="D108" s="1" t="s">
        <v>400</v>
      </c>
      <c r="E108" s="4">
        <v>226</v>
      </c>
      <c r="F108" s="4">
        <v>271</v>
      </c>
      <c r="G108" s="1" t="s">
        <v>401</v>
      </c>
      <c r="H108" s="1">
        <v>1</v>
      </c>
      <c r="I108" s="1" t="s">
        <v>363</v>
      </c>
      <c r="T108" t="s">
        <v>2697</v>
      </c>
      <c r="W108">
        <v>134</v>
      </c>
    </row>
    <row r="109" spans="1:26" x14ac:dyDescent="0.2">
      <c r="A109" s="1" t="s">
        <v>402</v>
      </c>
      <c r="B109" s="1" t="s">
        <v>60</v>
      </c>
      <c r="C109" s="1" t="s">
        <v>143</v>
      </c>
      <c r="D109" s="1" t="s">
        <v>403</v>
      </c>
      <c r="E109" s="4">
        <v>248</v>
      </c>
      <c r="F109" s="4">
        <v>267</v>
      </c>
      <c r="G109" s="1" t="s">
        <v>404</v>
      </c>
      <c r="H109" s="1">
        <v>1</v>
      </c>
      <c r="I109" s="1" t="s">
        <v>363</v>
      </c>
    </row>
    <row r="110" spans="1:26" x14ac:dyDescent="0.2">
      <c r="A110" s="1" t="s">
        <v>405</v>
      </c>
      <c r="B110" s="1" t="s">
        <v>376</v>
      </c>
      <c r="C110" s="1" t="s">
        <v>87</v>
      </c>
      <c r="D110" s="1" t="s">
        <v>406</v>
      </c>
      <c r="E110" s="4">
        <v>273</v>
      </c>
      <c r="F110" s="4">
        <v>263</v>
      </c>
      <c r="G110" s="1" t="s">
        <v>47</v>
      </c>
      <c r="H110" s="1">
        <v>3</v>
      </c>
      <c r="I110" s="1" t="s">
        <v>363</v>
      </c>
    </row>
    <row r="111" spans="1:26" x14ac:dyDescent="0.2">
      <c r="A111" s="1" t="s">
        <v>407</v>
      </c>
      <c r="B111" s="1" t="s">
        <v>360</v>
      </c>
      <c r="C111" s="1" t="s">
        <v>235</v>
      </c>
      <c r="D111" s="1" t="s">
        <v>408</v>
      </c>
      <c r="E111" s="4">
        <v>242</v>
      </c>
      <c r="F111" s="4">
        <v>263</v>
      </c>
      <c r="G111" s="1" t="s">
        <v>409</v>
      </c>
      <c r="H111" s="1">
        <v>3</v>
      </c>
      <c r="I111" s="1" t="s">
        <v>363</v>
      </c>
      <c r="T111" s="25" t="s">
        <v>2699</v>
      </c>
      <c r="U111" s="25" t="s">
        <v>2701</v>
      </c>
    </row>
    <row r="112" spans="1:26" x14ac:dyDescent="0.2">
      <c r="A112" s="1" t="s">
        <v>410</v>
      </c>
      <c r="B112" s="1" t="s">
        <v>411</v>
      </c>
      <c r="C112" s="1" t="s">
        <v>235</v>
      </c>
      <c r="D112" s="1" t="s">
        <v>412</v>
      </c>
      <c r="E112" s="4">
        <v>96</v>
      </c>
      <c r="F112" s="4">
        <v>253</v>
      </c>
      <c r="G112" s="1" t="s">
        <v>413</v>
      </c>
      <c r="H112" s="1">
        <v>10</v>
      </c>
      <c r="I112" s="1" t="s">
        <v>363</v>
      </c>
      <c r="T112">
        <v>10</v>
      </c>
      <c r="U112">
        <v>101</v>
      </c>
    </row>
    <row r="113" spans="1:22" x14ac:dyDescent="0.2">
      <c r="A113" s="1" t="s">
        <v>414</v>
      </c>
      <c r="B113" s="1" t="s">
        <v>411</v>
      </c>
      <c r="C113" s="1" t="s">
        <v>235</v>
      </c>
      <c r="D113" s="1" t="s">
        <v>415</v>
      </c>
      <c r="E113" s="4">
        <v>96</v>
      </c>
      <c r="F113" s="4">
        <v>253</v>
      </c>
      <c r="G113" s="1" t="s">
        <v>413</v>
      </c>
      <c r="H113" s="1">
        <v>10</v>
      </c>
      <c r="I113" s="1" t="s">
        <v>363</v>
      </c>
      <c r="T113">
        <v>20</v>
      </c>
      <c r="U113">
        <v>108</v>
      </c>
    </row>
    <row r="114" spans="1:22" x14ac:dyDescent="0.2">
      <c r="A114" s="1" t="s">
        <v>416</v>
      </c>
      <c r="B114" s="1" t="s">
        <v>60</v>
      </c>
      <c r="C114" s="1" t="s">
        <v>34</v>
      </c>
      <c r="D114" s="1" t="s">
        <v>417</v>
      </c>
      <c r="E114" s="4">
        <v>238</v>
      </c>
      <c r="F114" s="4">
        <v>251</v>
      </c>
      <c r="G114" s="1" t="s">
        <v>418</v>
      </c>
      <c r="H114" s="3">
        <v>1</v>
      </c>
      <c r="I114" s="1" t="s">
        <v>363</v>
      </c>
      <c r="T114">
        <v>30</v>
      </c>
      <c r="U114">
        <v>115</v>
      </c>
    </row>
    <row r="115" spans="1:22" x14ac:dyDescent="0.2">
      <c r="A115" s="1" t="s">
        <v>422</v>
      </c>
      <c r="B115" s="1" t="s">
        <v>372</v>
      </c>
      <c r="C115" s="1" t="s">
        <v>143</v>
      </c>
      <c r="D115" s="1" t="s">
        <v>423</v>
      </c>
      <c r="E115" s="4">
        <v>227</v>
      </c>
      <c r="F115" s="4">
        <v>251</v>
      </c>
      <c r="G115" s="1" t="s">
        <v>184</v>
      </c>
      <c r="H115" s="1">
        <v>3</v>
      </c>
      <c r="I115" s="1" t="s">
        <v>363</v>
      </c>
      <c r="T115">
        <v>40</v>
      </c>
      <c r="U115">
        <v>124</v>
      </c>
    </row>
    <row r="116" spans="1:22" x14ac:dyDescent="0.2">
      <c r="A116" s="1" t="s">
        <v>419</v>
      </c>
      <c r="B116" s="1" t="s">
        <v>360</v>
      </c>
      <c r="C116" s="1" t="s">
        <v>87</v>
      </c>
      <c r="D116" s="1" t="s">
        <v>420</v>
      </c>
      <c r="E116" s="4">
        <v>137</v>
      </c>
      <c r="F116" s="4">
        <v>251</v>
      </c>
      <c r="G116" s="1" t="s">
        <v>421</v>
      </c>
      <c r="H116" s="1">
        <v>7</v>
      </c>
      <c r="I116" s="1" t="s">
        <v>363</v>
      </c>
      <c r="T116">
        <v>50</v>
      </c>
      <c r="U116">
        <v>134</v>
      </c>
    </row>
    <row r="117" spans="1:22" x14ac:dyDescent="0.2">
      <c r="A117" s="1" t="s">
        <v>424</v>
      </c>
      <c r="B117" s="1" t="s">
        <v>273</v>
      </c>
      <c r="C117" s="1" t="s">
        <v>73</v>
      </c>
      <c r="D117" s="1" t="s">
        <v>425</v>
      </c>
      <c r="E117" s="4">
        <v>192</v>
      </c>
      <c r="F117" s="4">
        <v>230</v>
      </c>
      <c r="G117" s="1" t="s">
        <v>426</v>
      </c>
      <c r="H117" s="3">
        <v>1</v>
      </c>
      <c r="I117" s="1" t="s">
        <v>363</v>
      </c>
      <c r="T117">
        <v>60</v>
      </c>
      <c r="U117">
        <v>149</v>
      </c>
    </row>
    <row r="118" spans="1:22" x14ac:dyDescent="0.2">
      <c r="A118" s="1" t="s">
        <v>427</v>
      </c>
      <c r="B118" s="1" t="s">
        <v>60</v>
      </c>
      <c r="C118" s="1" t="s">
        <v>138</v>
      </c>
      <c r="D118" s="1" t="s">
        <v>428</v>
      </c>
      <c r="E118" s="4">
        <v>214</v>
      </c>
      <c r="F118" s="4">
        <v>229</v>
      </c>
      <c r="G118" s="1" t="s">
        <v>429</v>
      </c>
      <c r="H118" s="1">
        <v>3</v>
      </c>
      <c r="I118" s="1" t="s">
        <v>363</v>
      </c>
      <c r="T118">
        <v>70</v>
      </c>
      <c r="U118">
        <v>166</v>
      </c>
    </row>
    <row r="119" spans="1:22" x14ac:dyDescent="0.2">
      <c r="A119" s="1" t="s">
        <v>430</v>
      </c>
      <c r="B119" s="1" t="s">
        <v>369</v>
      </c>
      <c r="C119" s="1" t="s">
        <v>261</v>
      </c>
      <c r="D119" s="1" t="s">
        <v>431</v>
      </c>
      <c r="E119" s="4">
        <v>174</v>
      </c>
      <c r="F119" s="4">
        <v>226</v>
      </c>
      <c r="G119" s="1" t="s">
        <v>162</v>
      </c>
      <c r="H119" s="1">
        <v>3</v>
      </c>
      <c r="I119" s="1" t="s">
        <v>363</v>
      </c>
      <c r="T119">
        <v>80</v>
      </c>
      <c r="U119">
        <v>193.6</v>
      </c>
    </row>
    <row r="120" spans="1:22" x14ac:dyDescent="0.2">
      <c r="A120" s="1" t="s">
        <v>432</v>
      </c>
      <c r="B120" s="1" t="s">
        <v>60</v>
      </c>
      <c r="C120" s="1" t="s">
        <v>138</v>
      </c>
      <c r="D120" s="1" t="s">
        <v>433</v>
      </c>
      <c r="E120" s="4">
        <v>184</v>
      </c>
      <c r="F120" s="4">
        <v>225</v>
      </c>
      <c r="G120" s="1" t="s">
        <v>434</v>
      </c>
      <c r="H120" s="3">
        <v>1</v>
      </c>
      <c r="I120" s="1" t="s">
        <v>363</v>
      </c>
      <c r="T120">
        <v>90</v>
      </c>
      <c r="U120">
        <v>265</v>
      </c>
    </row>
    <row r="121" spans="1:22" x14ac:dyDescent="0.2">
      <c r="A121" s="1" t="s">
        <v>435</v>
      </c>
      <c r="B121" s="1" t="s">
        <v>372</v>
      </c>
      <c r="C121" s="1" t="s">
        <v>194</v>
      </c>
      <c r="D121" s="1" t="s">
        <v>436</v>
      </c>
      <c r="E121" s="4">
        <v>73</v>
      </c>
      <c r="F121" s="12">
        <v>223</v>
      </c>
      <c r="G121" s="1" t="s">
        <v>437</v>
      </c>
      <c r="H121" s="1">
        <v>3</v>
      </c>
      <c r="I121" s="1" t="s">
        <v>363</v>
      </c>
      <c r="K121" s="15" t="s">
        <v>438</v>
      </c>
    </row>
    <row r="122" spans="1:22" x14ac:dyDescent="0.2">
      <c r="A122" s="1" t="s">
        <v>439</v>
      </c>
      <c r="B122" s="1" t="s">
        <v>440</v>
      </c>
      <c r="C122" s="1" t="s">
        <v>115</v>
      </c>
      <c r="D122" s="1" t="s">
        <v>441</v>
      </c>
      <c r="E122" s="4">
        <v>100</v>
      </c>
      <c r="F122" s="4">
        <v>210</v>
      </c>
      <c r="G122" s="1" t="s">
        <v>442</v>
      </c>
      <c r="H122" s="1">
        <v>10</v>
      </c>
      <c r="I122" s="1" t="s">
        <v>363</v>
      </c>
      <c r="T122" s="25" t="s">
        <v>2701</v>
      </c>
      <c r="U122" t="s">
        <v>2712</v>
      </c>
    </row>
    <row r="123" spans="1:22" x14ac:dyDescent="0.2">
      <c r="A123" s="1" t="s">
        <v>443</v>
      </c>
      <c r="B123" s="1" t="s">
        <v>372</v>
      </c>
      <c r="C123" s="1" t="s">
        <v>235</v>
      </c>
      <c r="D123" s="1" t="s">
        <v>444</v>
      </c>
      <c r="E123" s="4">
        <v>179</v>
      </c>
      <c r="F123" s="4">
        <v>199</v>
      </c>
      <c r="G123" s="1" t="s">
        <v>445</v>
      </c>
      <c r="H123" s="1">
        <v>3</v>
      </c>
      <c r="I123" s="1" t="s">
        <v>363</v>
      </c>
      <c r="T123" t="s">
        <v>2702</v>
      </c>
      <c r="U123" s="14">
        <f>COUNTIF(F96:F860,"&lt;102")-COUNTIF(F96:F860,"&lt;0")</f>
        <v>645</v>
      </c>
      <c r="V123">
        <v>645</v>
      </c>
    </row>
    <row r="124" spans="1:22" x14ac:dyDescent="0.2">
      <c r="A124" s="1" t="s">
        <v>446</v>
      </c>
      <c r="B124" s="1" t="s">
        <v>447</v>
      </c>
      <c r="C124" s="1" t="s">
        <v>194</v>
      </c>
      <c r="D124" s="1" t="s">
        <v>448</v>
      </c>
      <c r="E124" s="4">
        <v>190</v>
      </c>
      <c r="F124" s="4">
        <v>195</v>
      </c>
      <c r="G124" s="1" t="s">
        <v>449</v>
      </c>
      <c r="H124" s="3">
        <v>1</v>
      </c>
      <c r="I124" s="1" t="s">
        <v>363</v>
      </c>
      <c r="T124" t="s">
        <v>2703</v>
      </c>
      <c r="U124" s="14">
        <f>COUNTIF(F96:F860,"&lt;109")-COUNTIF(F96:F860,"&lt;102")</f>
        <v>11</v>
      </c>
      <c r="V124">
        <v>11</v>
      </c>
    </row>
    <row r="125" spans="1:22" x14ac:dyDescent="0.2">
      <c r="A125" s="1" t="s">
        <v>450</v>
      </c>
      <c r="B125" s="1" t="s">
        <v>376</v>
      </c>
      <c r="C125" s="1" t="s">
        <v>235</v>
      </c>
      <c r="D125" s="1" t="s">
        <v>451</v>
      </c>
      <c r="E125" s="4">
        <v>168</v>
      </c>
      <c r="F125" s="12">
        <v>193</v>
      </c>
      <c r="G125" s="1" t="s">
        <v>452</v>
      </c>
      <c r="H125" s="1">
        <v>3</v>
      </c>
      <c r="I125" s="1" t="s">
        <v>363</v>
      </c>
      <c r="T125" t="s">
        <v>2704</v>
      </c>
      <c r="U125" s="14">
        <f>COUNTIF(F96:F860,"&lt;116")-COUNTIF(F96:F860,"&lt;109")</f>
        <v>7</v>
      </c>
      <c r="V125">
        <v>7</v>
      </c>
    </row>
    <row r="126" spans="1:22" x14ac:dyDescent="0.2">
      <c r="A126" s="1" t="s">
        <v>453</v>
      </c>
      <c r="B126" s="1" t="s">
        <v>454</v>
      </c>
      <c r="C126" s="1" t="s">
        <v>73</v>
      </c>
      <c r="D126" s="1" t="s">
        <v>455</v>
      </c>
      <c r="E126" s="4">
        <v>193</v>
      </c>
      <c r="F126" s="4">
        <v>191</v>
      </c>
      <c r="G126" s="1" t="s">
        <v>456</v>
      </c>
      <c r="H126" s="1">
        <v>1</v>
      </c>
      <c r="I126" s="1" t="s">
        <v>363</v>
      </c>
      <c r="T126" t="s">
        <v>2705</v>
      </c>
      <c r="U126" s="14">
        <f>COUNTIF(F96:F860,"&lt;125")-COUNTIF(F96:F860,"&lt;116")</f>
        <v>9</v>
      </c>
      <c r="V126">
        <v>9</v>
      </c>
    </row>
    <row r="127" spans="1:22" x14ac:dyDescent="0.2">
      <c r="A127" s="1" t="s">
        <v>457</v>
      </c>
      <c r="B127" s="1" t="s">
        <v>283</v>
      </c>
      <c r="C127" s="1" t="s">
        <v>138</v>
      </c>
      <c r="D127" s="1" t="s">
        <v>458</v>
      </c>
      <c r="E127" s="4">
        <v>172</v>
      </c>
      <c r="F127" s="4">
        <v>190</v>
      </c>
      <c r="G127" s="1" t="s">
        <v>459</v>
      </c>
      <c r="H127" s="3">
        <v>1</v>
      </c>
      <c r="I127" s="1" t="s">
        <v>363</v>
      </c>
      <c r="T127" t="s">
        <v>2706</v>
      </c>
      <c r="U127" s="14">
        <f>COUNTIF(F96:F860,"&lt;135")-COUNTIF(F96:F860,"&lt;125")</f>
        <v>10</v>
      </c>
      <c r="V127">
        <v>10</v>
      </c>
    </row>
    <row r="128" spans="1:22" x14ac:dyDescent="0.2">
      <c r="A128" s="1" t="s">
        <v>460</v>
      </c>
      <c r="B128" s="1" t="s">
        <v>60</v>
      </c>
      <c r="C128" s="1" t="s">
        <v>143</v>
      </c>
      <c r="D128" s="1" t="s">
        <v>461</v>
      </c>
      <c r="E128" s="4">
        <v>169</v>
      </c>
      <c r="F128" s="4">
        <v>189</v>
      </c>
      <c r="G128" s="1" t="s">
        <v>462</v>
      </c>
      <c r="H128" s="3">
        <v>1</v>
      </c>
      <c r="I128" s="1" t="s">
        <v>363</v>
      </c>
      <c r="T128" t="s">
        <v>2707</v>
      </c>
      <c r="U128" s="14">
        <f>COUNTIF(F96:F860,"&lt;150")-COUNTIF(F96:F860,"&lt;135")</f>
        <v>10</v>
      </c>
      <c r="V128">
        <v>10</v>
      </c>
    </row>
    <row r="129" spans="1:25" x14ac:dyDescent="0.2">
      <c r="A129" s="1" t="s">
        <v>463</v>
      </c>
      <c r="B129" s="1" t="s">
        <v>464</v>
      </c>
      <c r="C129" s="1" t="s">
        <v>261</v>
      </c>
      <c r="D129" s="1" t="s">
        <v>465</v>
      </c>
      <c r="E129" s="4">
        <v>151</v>
      </c>
      <c r="F129" s="4">
        <v>185</v>
      </c>
      <c r="G129" s="1" t="s">
        <v>466</v>
      </c>
      <c r="H129" s="1">
        <v>2</v>
      </c>
      <c r="I129" s="1" t="s">
        <v>363</v>
      </c>
      <c r="T129" t="s">
        <v>2708</v>
      </c>
      <c r="U129" s="14">
        <f>COUNTIF(F96:F860,"&lt;167")-COUNTIF(F96:F860,"&lt;150")</f>
        <v>22</v>
      </c>
      <c r="V129">
        <v>22</v>
      </c>
    </row>
    <row r="130" spans="1:25" x14ac:dyDescent="0.2">
      <c r="A130" s="1" t="s">
        <v>470</v>
      </c>
      <c r="B130" s="1" t="s">
        <v>60</v>
      </c>
      <c r="C130" s="1" t="s">
        <v>143</v>
      </c>
      <c r="D130" s="1" t="s">
        <v>471</v>
      </c>
      <c r="E130" s="4">
        <v>152</v>
      </c>
      <c r="F130" s="4">
        <v>182</v>
      </c>
      <c r="G130" s="1" t="s">
        <v>472</v>
      </c>
      <c r="H130" s="1">
        <v>10</v>
      </c>
      <c r="I130" s="1" t="s">
        <v>363</v>
      </c>
      <c r="T130" t="s">
        <v>2709</v>
      </c>
      <c r="U130" s="14">
        <f>COUNTIF(F96:F860,"&lt;194")-COUNTIF(F96:F860,"&lt;167")</f>
        <v>21</v>
      </c>
      <c r="V130">
        <v>21</v>
      </c>
      <c r="W130" t="s">
        <v>2713</v>
      </c>
      <c r="Y130">
        <v>51</v>
      </c>
    </row>
    <row r="131" spans="1:25" x14ac:dyDescent="0.2">
      <c r="A131" s="1" t="s">
        <v>467</v>
      </c>
      <c r="B131" s="1" t="s">
        <v>360</v>
      </c>
      <c r="C131" s="1" t="s">
        <v>115</v>
      </c>
      <c r="D131" s="1" t="s">
        <v>468</v>
      </c>
      <c r="E131" s="4">
        <v>140</v>
      </c>
      <c r="F131" s="4">
        <v>182</v>
      </c>
      <c r="G131" s="1" t="s">
        <v>469</v>
      </c>
      <c r="H131" s="1">
        <v>2</v>
      </c>
      <c r="I131" s="1" t="s">
        <v>363</v>
      </c>
      <c r="T131" t="s">
        <v>2710</v>
      </c>
      <c r="U131" s="14">
        <f>COUNTIF(F96:F860,"&lt;266")-COUNTIF(F96:F860,"&lt;194")</f>
        <v>15</v>
      </c>
      <c r="V131">
        <v>15</v>
      </c>
      <c r="W131" t="s">
        <v>2714</v>
      </c>
      <c r="Y131">
        <v>83</v>
      </c>
    </row>
    <row r="132" spans="1:25" x14ac:dyDescent="0.2">
      <c r="A132" s="1" t="s">
        <v>473</v>
      </c>
      <c r="B132" s="1" t="s">
        <v>385</v>
      </c>
      <c r="C132" s="1" t="s">
        <v>261</v>
      </c>
      <c r="D132" s="1" t="s">
        <v>474</v>
      </c>
      <c r="E132" s="4">
        <v>161</v>
      </c>
      <c r="F132" s="12">
        <v>181</v>
      </c>
      <c r="G132" s="1" t="s">
        <v>475</v>
      </c>
      <c r="H132" s="1">
        <v>10</v>
      </c>
      <c r="I132" s="1" t="s">
        <v>363</v>
      </c>
      <c r="T132" t="s">
        <v>2711</v>
      </c>
      <c r="U132" s="14">
        <f>COUNTIF(F96:F860,"&lt;10000")-COUNTIF(F96:F860,"&lt;266")</f>
        <v>15</v>
      </c>
      <c r="V132">
        <v>15</v>
      </c>
    </row>
    <row r="133" spans="1:25" x14ac:dyDescent="0.2">
      <c r="A133" s="1" t="s">
        <v>476</v>
      </c>
      <c r="B133" s="1" t="s">
        <v>283</v>
      </c>
      <c r="C133" s="1" t="s">
        <v>115</v>
      </c>
      <c r="D133" s="1" t="s">
        <v>477</v>
      </c>
      <c r="E133" s="14">
        <v>163</v>
      </c>
      <c r="F133" s="13">
        <v>179</v>
      </c>
      <c r="G133" s="1" t="s">
        <v>478</v>
      </c>
      <c r="H133" s="3">
        <v>1</v>
      </c>
      <c r="I133" s="1" t="s">
        <v>363</v>
      </c>
      <c r="U133" s="14">
        <f>SUM(U123:U132)</f>
        <v>765</v>
      </c>
      <c r="V133">
        <v>765</v>
      </c>
    </row>
    <row r="134" spans="1:25" x14ac:dyDescent="0.2">
      <c r="A134" s="1" t="s">
        <v>479</v>
      </c>
      <c r="B134" s="1" t="s">
        <v>60</v>
      </c>
      <c r="C134" s="2" t="s">
        <v>17</v>
      </c>
      <c r="D134" s="1" t="s">
        <v>480</v>
      </c>
      <c r="E134" s="4">
        <v>160</v>
      </c>
      <c r="F134" s="14">
        <v>175</v>
      </c>
      <c r="G134" s="3" t="s">
        <v>481</v>
      </c>
      <c r="H134" s="1">
        <v>2</v>
      </c>
      <c r="I134" s="1" t="s">
        <v>363</v>
      </c>
    </row>
    <row r="135" spans="1:25" x14ac:dyDescent="0.2">
      <c r="A135" s="1" t="s">
        <v>482</v>
      </c>
      <c r="B135" s="1" t="s">
        <v>60</v>
      </c>
      <c r="C135" s="1" t="s">
        <v>138</v>
      </c>
      <c r="D135" s="1" t="s">
        <v>483</v>
      </c>
      <c r="E135" s="4">
        <v>185</v>
      </c>
      <c r="F135" s="4">
        <v>175</v>
      </c>
      <c r="G135" s="1" t="s">
        <v>162</v>
      </c>
      <c r="H135" s="1">
        <v>3</v>
      </c>
      <c r="I135" s="1" t="s">
        <v>363</v>
      </c>
    </row>
    <row r="136" spans="1:25" x14ac:dyDescent="0.2">
      <c r="A136" s="1" t="s">
        <v>484</v>
      </c>
      <c r="B136" s="1" t="s">
        <v>485</v>
      </c>
      <c r="C136" s="1" t="s">
        <v>138</v>
      </c>
      <c r="D136" s="1" t="s">
        <v>486</v>
      </c>
      <c r="E136" s="4">
        <v>73</v>
      </c>
      <c r="F136" s="4">
        <v>175</v>
      </c>
      <c r="G136" s="1" t="s">
        <v>487</v>
      </c>
      <c r="H136" s="1">
        <v>7</v>
      </c>
      <c r="I136" s="1" t="s">
        <v>363</v>
      </c>
    </row>
    <row r="137" spans="1:25" x14ac:dyDescent="0.2">
      <c r="A137" s="1" t="s">
        <v>488</v>
      </c>
      <c r="B137" s="1" t="s">
        <v>360</v>
      </c>
      <c r="C137" s="1" t="s">
        <v>115</v>
      </c>
      <c r="D137" s="1" t="s">
        <v>489</v>
      </c>
      <c r="E137" s="4">
        <v>170</v>
      </c>
      <c r="F137" s="4">
        <v>173</v>
      </c>
      <c r="G137" s="1" t="s">
        <v>490</v>
      </c>
      <c r="H137" s="1">
        <v>2</v>
      </c>
      <c r="I137" s="1" t="s">
        <v>363</v>
      </c>
    </row>
    <row r="138" spans="1:25" x14ac:dyDescent="0.2">
      <c r="A138" s="1" t="s">
        <v>491</v>
      </c>
      <c r="B138" s="1" t="s">
        <v>365</v>
      </c>
      <c r="C138" s="1" t="s">
        <v>115</v>
      </c>
      <c r="D138" s="1" t="s">
        <v>492</v>
      </c>
      <c r="E138" s="4">
        <v>166</v>
      </c>
      <c r="F138" s="4">
        <v>173</v>
      </c>
      <c r="G138" s="1" t="s">
        <v>47</v>
      </c>
      <c r="H138" s="1">
        <v>3</v>
      </c>
      <c r="I138" s="1" t="s">
        <v>363</v>
      </c>
    </row>
    <row r="139" spans="1:25" x14ac:dyDescent="0.2">
      <c r="A139" s="1" t="s">
        <v>493</v>
      </c>
      <c r="B139" s="1" t="s">
        <v>464</v>
      </c>
      <c r="C139" s="1" t="s">
        <v>261</v>
      </c>
      <c r="D139" s="1" t="s">
        <v>494</v>
      </c>
      <c r="E139" s="4">
        <v>112</v>
      </c>
      <c r="F139" s="4">
        <v>171</v>
      </c>
      <c r="G139" s="1" t="s">
        <v>495</v>
      </c>
      <c r="H139" s="1">
        <v>2</v>
      </c>
      <c r="I139" s="1" t="s">
        <v>363</v>
      </c>
    </row>
    <row r="140" spans="1:25" x14ac:dyDescent="0.2">
      <c r="A140" s="1" t="s">
        <v>496</v>
      </c>
      <c r="B140" s="1" t="s">
        <v>454</v>
      </c>
      <c r="C140" s="1" t="s">
        <v>138</v>
      </c>
      <c r="D140" s="1" t="s">
        <v>497</v>
      </c>
      <c r="E140" s="4">
        <v>157</v>
      </c>
      <c r="F140" s="4">
        <v>170</v>
      </c>
      <c r="G140" s="1" t="s">
        <v>498</v>
      </c>
      <c r="H140" s="3">
        <v>1</v>
      </c>
      <c r="I140" s="1" t="s">
        <v>363</v>
      </c>
    </row>
    <row r="141" spans="1:25" x14ac:dyDescent="0.2">
      <c r="A141" s="1" t="s">
        <v>502</v>
      </c>
      <c r="B141" s="1" t="s">
        <v>60</v>
      </c>
      <c r="C141" s="1" t="s">
        <v>235</v>
      </c>
      <c r="D141" s="1" t="s">
        <v>503</v>
      </c>
      <c r="E141" s="4">
        <v>125</v>
      </c>
      <c r="F141" s="4">
        <v>169</v>
      </c>
      <c r="G141" s="1" t="s">
        <v>504</v>
      </c>
      <c r="H141" s="3">
        <v>1</v>
      </c>
      <c r="I141" s="1" t="s">
        <v>363</v>
      </c>
    </row>
    <row r="142" spans="1:25" x14ac:dyDescent="0.2">
      <c r="A142" s="1" t="s">
        <v>499</v>
      </c>
      <c r="B142" s="1" t="s">
        <v>60</v>
      </c>
      <c r="C142" s="1" t="s">
        <v>87</v>
      </c>
      <c r="D142" s="1" t="s">
        <v>500</v>
      </c>
      <c r="E142" s="4">
        <v>153</v>
      </c>
      <c r="F142" s="4">
        <v>169</v>
      </c>
      <c r="G142" s="1" t="s">
        <v>501</v>
      </c>
      <c r="H142" s="1">
        <v>7</v>
      </c>
      <c r="I142" s="1" t="s">
        <v>363</v>
      </c>
    </row>
    <row r="143" spans="1:25" x14ac:dyDescent="0.2">
      <c r="A143" s="1" t="s">
        <v>505</v>
      </c>
      <c r="B143" s="1" t="s">
        <v>506</v>
      </c>
      <c r="C143" s="1" t="s">
        <v>87</v>
      </c>
      <c r="D143" s="1" t="s">
        <v>507</v>
      </c>
      <c r="E143" s="4">
        <v>155</v>
      </c>
      <c r="F143" s="4">
        <v>168</v>
      </c>
      <c r="G143" s="1" t="s">
        <v>508</v>
      </c>
      <c r="H143" s="1">
        <v>3</v>
      </c>
      <c r="I143" s="1" t="s">
        <v>363</v>
      </c>
    </row>
    <row r="144" spans="1:25" x14ac:dyDescent="0.2">
      <c r="A144" s="6" t="s">
        <v>509</v>
      </c>
      <c r="B144" s="1" t="s">
        <v>385</v>
      </c>
      <c r="C144" s="2" t="s">
        <v>17</v>
      </c>
      <c r="D144" s="1" t="s">
        <v>510</v>
      </c>
      <c r="E144" s="4">
        <v>175</v>
      </c>
      <c r="F144" s="14">
        <v>166</v>
      </c>
      <c r="G144" s="3" t="s">
        <v>511</v>
      </c>
      <c r="H144" s="1">
        <v>2</v>
      </c>
      <c r="I144" s="1" t="s">
        <v>363</v>
      </c>
    </row>
    <row r="145" spans="1:9" x14ac:dyDescent="0.2">
      <c r="A145" s="1" t="s">
        <v>515</v>
      </c>
      <c r="B145" s="1" t="s">
        <v>283</v>
      </c>
      <c r="C145" s="1" t="s">
        <v>17</v>
      </c>
      <c r="D145" s="1" t="s">
        <v>516</v>
      </c>
      <c r="E145" s="4">
        <v>155</v>
      </c>
      <c r="F145" s="4">
        <v>165</v>
      </c>
      <c r="G145" s="1" t="s">
        <v>517</v>
      </c>
      <c r="H145" s="3">
        <v>1</v>
      </c>
      <c r="I145" s="1" t="s">
        <v>363</v>
      </c>
    </row>
    <row r="146" spans="1:9" x14ac:dyDescent="0.2">
      <c r="A146" s="6" t="s">
        <v>512</v>
      </c>
      <c r="B146" s="1" t="s">
        <v>376</v>
      </c>
      <c r="C146" s="2" t="s">
        <v>17</v>
      </c>
      <c r="D146" s="1" t="s">
        <v>513</v>
      </c>
      <c r="E146" s="4">
        <v>156</v>
      </c>
      <c r="F146" s="13">
        <v>165</v>
      </c>
      <c r="G146" s="3" t="s">
        <v>514</v>
      </c>
      <c r="H146" s="3">
        <v>1</v>
      </c>
      <c r="I146" s="6" t="s">
        <v>363</v>
      </c>
    </row>
    <row r="147" spans="1:9" x14ac:dyDescent="0.2">
      <c r="A147" s="1" t="s">
        <v>521</v>
      </c>
      <c r="B147" s="1" t="s">
        <v>360</v>
      </c>
      <c r="C147" s="1" t="s">
        <v>138</v>
      </c>
      <c r="D147" s="1" t="s">
        <v>522</v>
      </c>
      <c r="E147" s="4">
        <v>146</v>
      </c>
      <c r="F147" s="13">
        <v>163</v>
      </c>
      <c r="G147" s="1" t="s">
        <v>523</v>
      </c>
      <c r="H147" s="1">
        <v>10</v>
      </c>
      <c r="I147" s="11" t="s">
        <v>363</v>
      </c>
    </row>
    <row r="148" spans="1:9" x14ac:dyDescent="0.2">
      <c r="A148" s="1" t="s">
        <v>518</v>
      </c>
      <c r="B148" s="1" t="s">
        <v>385</v>
      </c>
      <c r="C148" s="1" t="s">
        <v>73</v>
      </c>
      <c r="D148" s="1" t="s">
        <v>519</v>
      </c>
      <c r="E148" s="4">
        <v>102</v>
      </c>
      <c r="F148" s="4">
        <v>163</v>
      </c>
      <c r="G148" s="1" t="s">
        <v>520</v>
      </c>
      <c r="H148" s="1">
        <v>5</v>
      </c>
      <c r="I148" s="1" t="s">
        <v>363</v>
      </c>
    </row>
    <row r="149" spans="1:9" x14ac:dyDescent="0.2">
      <c r="A149" s="1" t="s">
        <v>524</v>
      </c>
      <c r="B149" s="1" t="s">
        <v>372</v>
      </c>
      <c r="C149" s="1" t="s">
        <v>73</v>
      </c>
      <c r="D149" s="1" t="s">
        <v>525</v>
      </c>
      <c r="E149" s="4">
        <v>129</v>
      </c>
      <c r="F149" s="4">
        <v>162</v>
      </c>
      <c r="G149" s="1" t="s">
        <v>184</v>
      </c>
      <c r="H149" s="1">
        <v>3</v>
      </c>
      <c r="I149" s="1" t="s">
        <v>363</v>
      </c>
    </row>
    <row r="150" spans="1:9" x14ac:dyDescent="0.2">
      <c r="A150" s="1" t="s">
        <v>529</v>
      </c>
      <c r="B150" s="1" t="s">
        <v>153</v>
      </c>
      <c r="C150" s="1" t="s">
        <v>138</v>
      </c>
      <c r="D150" s="1" t="s">
        <v>530</v>
      </c>
      <c r="E150" s="14">
        <v>113</v>
      </c>
      <c r="F150" s="13">
        <v>162</v>
      </c>
      <c r="G150" s="1" t="s">
        <v>531</v>
      </c>
      <c r="H150" s="1">
        <v>3</v>
      </c>
      <c r="I150" s="11" t="s">
        <v>363</v>
      </c>
    </row>
    <row r="151" spans="1:9" x14ac:dyDescent="0.2">
      <c r="A151" s="1" t="s">
        <v>526</v>
      </c>
      <c r="B151" s="1" t="s">
        <v>360</v>
      </c>
      <c r="C151" s="1" t="s">
        <v>138</v>
      </c>
      <c r="D151" s="1" t="s">
        <v>527</v>
      </c>
      <c r="E151" s="4">
        <v>169</v>
      </c>
      <c r="F151" s="13">
        <v>162</v>
      </c>
      <c r="G151" s="1" t="s">
        <v>528</v>
      </c>
      <c r="H151" s="1">
        <v>3</v>
      </c>
      <c r="I151" s="11" t="s">
        <v>363</v>
      </c>
    </row>
    <row r="152" spans="1:9" x14ac:dyDescent="0.2">
      <c r="A152" s="1" t="s">
        <v>532</v>
      </c>
      <c r="B152" s="1" t="s">
        <v>360</v>
      </c>
      <c r="C152" s="1" t="s">
        <v>143</v>
      </c>
      <c r="D152" s="1" t="s">
        <v>533</v>
      </c>
      <c r="E152" s="4">
        <v>138</v>
      </c>
      <c r="F152" s="4">
        <v>161</v>
      </c>
      <c r="G152" s="1" t="s">
        <v>534</v>
      </c>
      <c r="H152" s="3">
        <v>1</v>
      </c>
      <c r="I152" s="1" t="s">
        <v>363</v>
      </c>
    </row>
    <row r="153" spans="1:9" x14ac:dyDescent="0.2">
      <c r="A153" s="1" t="s">
        <v>535</v>
      </c>
      <c r="B153" s="1" t="s">
        <v>360</v>
      </c>
      <c r="C153" s="1" t="s">
        <v>235</v>
      </c>
      <c r="D153" s="1" t="s">
        <v>536</v>
      </c>
      <c r="E153" s="4">
        <v>164</v>
      </c>
      <c r="F153" s="4">
        <v>161</v>
      </c>
      <c r="G153" s="1" t="s">
        <v>537</v>
      </c>
      <c r="H153" s="3">
        <v>1</v>
      </c>
      <c r="I153" s="1" t="s">
        <v>363</v>
      </c>
    </row>
    <row r="154" spans="1:9" x14ac:dyDescent="0.2">
      <c r="A154" s="1" t="s">
        <v>542</v>
      </c>
      <c r="B154" s="1" t="s">
        <v>360</v>
      </c>
      <c r="C154" s="1" t="s">
        <v>235</v>
      </c>
      <c r="D154" s="1" t="s">
        <v>543</v>
      </c>
      <c r="E154" s="4">
        <v>120</v>
      </c>
      <c r="F154" s="12">
        <v>160</v>
      </c>
      <c r="G154" s="1" t="s">
        <v>544</v>
      </c>
      <c r="H154" s="1">
        <v>2</v>
      </c>
      <c r="I154" s="6" t="s">
        <v>363</v>
      </c>
    </row>
    <row r="155" spans="1:9" x14ac:dyDescent="0.2">
      <c r="A155" s="1" t="s">
        <v>538</v>
      </c>
      <c r="B155" s="1" t="s">
        <v>60</v>
      </c>
      <c r="C155" s="1" t="s">
        <v>87</v>
      </c>
      <c r="D155" s="1" t="s">
        <v>539</v>
      </c>
      <c r="E155" s="4">
        <v>145</v>
      </c>
      <c r="F155" s="4">
        <v>160</v>
      </c>
      <c r="G155" s="1" t="s">
        <v>108</v>
      </c>
      <c r="H155" s="1">
        <v>10</v>
      </c>
      <c r="I155" s="1" t="s">
        <v>363</v>
      </c>
    </row>
    <row r="156" spans="1:9" x14ac:dyDescent="0.2">
      <c r="A156" s="1" t="s">
        <v>538</v>
      </c>
      <c r="B156" s="1" t="s">
        <v>540</v>
      </c>
      <c r="C156" s="1" t="s">
        <v>87</v>
      </c>
      <c r="D156" s="1" t="s">
        <v>541</v>
      </c>
      <c r="E156" s="4">
        <v>145</v>
      </c>
      <c r="F156" s="4">
        <v>160</v>
      </c>
      <c r="G156" s="1" t="s">
        <v>108</v>
      </c>
      <c r="H156" s="1">
        <v>10</v>
      </c>
      <c r="I156" s="1" t="s">
        <v>363</v>
      </c>
    </row>
    <row r="157" spans="1:9" x14ac:dyDescent="0.2">
      <c r="A157" s="1" t="s">
        <v>545</v>
      </c>
      <c r="B157" s="1" t="s">
        <v>60</v>
      </c>
      <c r="C157" s="1" t="s">
        <v>194</v>
      </c>
      <c r="D157" s="1" t="s">
        <v>546</v>
      </c>
      <c r="E157" s="4">
        <v>141</v>
      </c>
      <c r="F157" s="4">
        <v>159</v>
      </c>
      <c r="G157" s="1" t="s">
        <v>362</v>
      </c>
      <c r="H157" s="3">
        <v>1</v>
      </c>
      <c r="I157" s="1" t="s">
        <v>363</v>
      </c>
    </row>
    <row r="158" spans="1:9" x14ac:dyDescent="0.2">
      <c r="A158" s="1" t="s">
        <v>547</v>
      </c>
      <c r="B158" s="1" t="s">
        <v>548</v>
      </c>
      <c r="C158" s="1" t="s">
        <v>138</v>
      </c>
      <c r="D158" s="1" t="s">
        <v>549</v>
      </c>
      <c r="E158" s="4">
        <v>138</v>
      </c>
      <c r="F158" s="13">
        <v>157</v>
      </c>
      <c r="G158" s="1" t="s">
        <v>550</v>
      </c>
      <c r="H158" s="1">
        <v>10</v>
      </c>
      <c r="I158" s="11" t="s">
        <v>363</v>
      </c>
    </row>
    <row r="159" spans="1:9" x14ac:dyDescent="0.2">
      <c r="A159" s="1" t="s">
        <v>551</v>
      </c>
      <c r="B159" s="1" t="s">
        <v>506</v>
      </c>
      <c r="C159" s="2" t="s">
        <v>11</v>
      </c>
      <c r="D159" s="1" t="s">
        <v>552</v>
      </c>
      <c r="E159" s="4">
        <v>149</v>
      </c>
      <c r="F159" s="14">
        <v>155</v>
      </c>
      <c r="G159" s="3" t="s">
        <v>553</v>
      </c>
      <c r="H159" s="1">
        <v>3</v>
      </c>
      <c r="I159" s="1" t="s">
        <v>363</v>
      </c>
    </row>
    <row r="160" spans="1:9" x14ac:dyDescent="0.2">
      <c r="A160" s="1" t="s">
        <v>554</v>
      </c>
      <c r="B160" s="1" t="s">
        <v>411</v>
      </c>
      <c r="C160" s="1" t="s">
        <v>194</v>
      </c>
      <c r="D160" s="1" t="s">
        <v>555</v>
      </c>
      <c r="E160" s="4">
        <v>91</v>
      </c>
      <c r="F160" s="4">
        <v>154</v>
      </c>
      <c r="G160" s="1" t="s">
        <v>413</v>
      </c>
      <c r="H160" s="1">
        <v>10</v>
      </c>
      <c r="I160" s="1" t="s">
        <v>363</v>
      </c>
    </row>
    <row r="161" spans="1:9" x14ac:dyDescent="0.2">
      <c r="A161" s="1" t="s">
        <v>559</v>
      </c>
      <c r="B161" s="1" t="s">
        <v>53</v>
      </c>
      <c r="C161" s="1" t="s">
        <v>87</v>
      </c>
      <c r="D161" s="1" t="s">
        <v>560</v>
      </c>
      <c r="E161" s="4">
        <v>155</v>
      </c>
      <c r="F161" s="4">
        <v>153</v>
      </c>
      <c r="G161" s="1" t="s">
        <v>561</v>
      </c>
      <c r="H161" s="3">
        <v>1</v>
      </c>
      <c r="I161" s="1" t="s">
        <v>363</v>
      </c>
    </row>
    <row r="162" spans="1:9" x14ac:dyDescent="0.2">
      <c r="A162" s="1" t="s">
        <v>556</v>
      </c>
      <c r="B162" s="1" t="s">
        <v>385</v>
      </c>
      <c r="C162" s="2" t="s">
        <v>17</v>
      </c>
      <c r="D162" s="1" t="s">
        <v>557</v>
      </c>
      <c r="E162" s="4">
        <v>140</v>
      </c>
      <c r="F162" s="14">
        <v>153</v>
      </c>
      <c r="G162" s="3" t="s">
        <v>558</v>
      </c>
      <c r="H162" s="1">
        <v>2</v>
      </c>
      <c r="I162" s="1" t="s">
        <v>363</v>
      </c>
    </row>
    <row r="163" spans="1:9" x14ac:dyDescent="0.2">
      <c r="A163" s="1" t="s">
        <v>562</v>
      </c>
      <c r="B163" s="1" t="s">
        <v>360</v>
      </c>
      <c r="C163" s="1" t="s">
        <v>143</v>
      </c>
      <c r="D163" s="1" t="s">
        <v>563</v>
      </c>
      <c r="E163" s="4">
        <v>119</v>
      </c>
      <c r="F163" s="4">
        <v>151</v>
      </c>
      <c r="G163" s="1" t="s">
        <v>564</v>
      </c>
      <c r="H163" s="1">
        <v>3</v>
      </c>
      <c r="I163" s="1" t="s">
        <v>363</v>
      </c>
    </row>
    <row r="164" spans="1:9" x14ac:dyDescent="0.2">
      <c r="A164" s="1" t="s">
        <v>565</v>
      </c>
      <c r="B164" s="1" t="s">
        <v>283</v>
      </c>
      <c r="C164" s="1" t="s">
        <v>73</v>
      </c>
      <c r="D164" s="1" t="s">
        <v>566</v>
      </c>
      <c r="E164" s="4">
        <v>146</v>
      </c>
      <c r="F164" s="4">
        <v>150</v>
      </c>
      <c r="G164" s="1" t="s">
        <v>567</v>
      </c>
      <c r="H164" s="3">
        <v>1</v>
      </c>
      <c r="I164" s="1" t="s">
        <v>363</v>
      </c>
    </row>
    <row r="165" spans="1:9" x14ac:dyDescent="0.2">
      <c r="A165" s="1" t="s">
        <v>568</v>
      </c>
      <c r="B165" s="1" t="s">
        <v>273</v>
      </c>
      <c r="C165" s="1" t="s">
        <v>138</v>
      </c>
      <c r="D165" s="1" t="s">
        <v>569</v>
      </c>
      <c r="E165" s="4">
        <v>126</v>
      </c>
      <c r="F165" s="4">
        <v>150</v>
      </c>
      <c r="G165" s="1" t="s">
        <v>570</v>
      </c>
      <c r="H165" s="3">
        <v>1</v>
      </c>
      <c r="I165" s="1" t="s">
        <v>363</v>
      </c>
    </row>
    <row r="166" spans="1:9" x14ac:dyDescent="0.2">
      <c r="A166" s="1" t="s">
        <v>571</v>
      </c>
      <c r="B166" s="1" t="s">
        <v>411</v>
      </c>
      <c r="C166" s="1" t="s">
        <v>235</v>
      </c>
      <c r="D166" s="1" t="s">
        <v>572</v>
      </c>
      <c r="E166" s="4">
        <v>113</v>
      </c>
      <c r="F166" s="4">
        <v>149</v>
      </c>
      <c r="G166" s="1" t="s">
        <v>573</v>
      </c>
      <c r="H166" s="1">
        <v>10</v>
      </c>
      <c r="I166" s="1" t="s">
        <v>363</v>
      </c>
    </row>
    <row r="167" spans="1:9" x14ac:dyDescent="0.2">
      <c r="A167" s="1" t="s">
        <v>574</v>
      </c>
      <c r="B167" s="1" t="s">
        <v>283</v>
      </c>
      <c r="C167" s="1" t="s">
        <v>73</v>
      </c>
      <c r="D167" s="1" t="s">
        <v>575</v>
      </c>
      <c r="E167" s="4">
        <v>132</v>
      </c>
      <c r="F167" s="4">
        <v>148</v>
      </c>
      <c r="G167" s="1" t="s">
        <v>27</v>
      </c>
      <c r="H167" s="3">
        <v>1</v>
      </c>
      <c r="I167" s="1" t="s">
        <v>363</v>
      </c>
    </row>
    <row r="168" spans="1:9" x14ac:dyDescent="0.2">
      <c r="A168" s="1" t="s">
        <v>576</v>
      </c>
      <c r="B168" s="1" t="s">
        <v>360</v>
      </c>
      <c r="C168" s="1" t="s">
        <v>34</v>
      </c>
      <c r="D168" s="1" t="s">
        <v>577</v>
      </c>
      <c r="E168" s="4">
        <v>33</v>
      </c>
      <c r="F168" s="4">
        <v>145</v>
      </c>
      <c r="G168" s="1" t="s">
        <v>578</v>
      </c>
      <c r="H168" s="1">
        <v>2</v>
      </c>
      <c r="I168" s="1" t="s">
        <v>363</v>
      </c>
    </row>
    <row r="169" spans="1:9" x14ac:dyDescent="0.2">
      <c r="A169" s="1" t="s">
        <v>579</v>
      </c>
      <c r="B169" s="1" t="s">
        <v>60</v>
      </c>
      <c r="C169" s="1" t="s">
        <v>235</v>
      </c>
      <c r="D169" s="1" t="s">
        <v>580</v>
      </c>
      <c r="E169" s="4">
        <v>126</v>
      </c>
      <c r="F169" s="4">
        <v>143</v>
      </c>
      <c r="G169" s="1" t="s">
        <v>581</v>
      </c>
      <c r="H169" s="3">
        <v>1</v>
      </c>
      <c r="I169" s="1" t="s">
        <v>363</v>
      </c>
    </row>
    <row r="170" spans="1:9" x14ac:dyDescent="0.2">
      <c r="A170" s="1" t="s">
        <v>582</v>
      </c>
      <c r="B170" s="1" t="s">
        <v>360</v>
      </c>
      <c r="C170" s="1" t="s">
        <v>138</v>
      </c>
      <c r="D170" s="1" t="s">
        <v>583</v>
      </c>
      <c r="E170" s="4">
        <v>123</v>
      </c>
      <c r="F170" s="4">
        <v>139</v>
      </c>
      <c r="G170" s="1" t="s">
        <v>584</v>
      </c>
      <c r="H170" s="3">
        <v>1</v>
      </c>
      <c r="I170" s="1" t="s">
        <v>363</v>
      </c>
    </row>
    <row r="171" spans="1:9" x14ac:dyDescent="0.2">
      <c r="A171" s="1" t="s">
        <v>585</v>
      </c>
      <c r="B171" s="1" t="s">
        <v>360</v>
      </c>
      <c r="C171" s="1" t="s">
        <v>34</v>
      </c>
      <c r="D171" s="1" t="s">
        <v>586</v>
      </c>
      <c r="E171" s="4">
        <v>136</v>
      </c>
      <c r="F171" s="4">
        <v>138</v>
      </c>
      <c r="G171" s="1" t="s">
        <v>587</v>
      </c>
      <c r="H171" s="3">
        <v>1</v>
      </c>
      <c r="I171" s="1" t="s">
        <v>363</v>
      </c>
    </row>
    <row r="172" spans="1:9" x14ac:dyDescent="0.2">
      <c r="A172" s="1" t="s">
        <v>588</v>
      </c>
      <c r="B172" s="1" t="s">
        <v>372</v>
      </c>
      <c r="C172" s="1" t="s">
        <v>194</v>
      </c>
      <c r="D172" s="1" t="s">
        <v>589</v>
      </c>
      <c r="E172" s="4">
        <v>132</v>
      </c>
      <c r="F172" s="4">
        <v>137</v>
      </c>
      <c r="G172" s="1" t="s">
        <v>590</v>
      </c>
      <c r="H172" s="1">
        <v>3</v>
      </c>
      <c r="I172" s="1" t="s">
        <v>363</v>
      </c>
    </row>
    <row r="173" spans="1:9" x14ac:dyDescent="0.2">
      <c r="A173" s="1" t="s">
        <v>591</v>
      </c>
      <c r="B173" s="1" t="s">
        <v>592</v>
      </c>
      <c r="C173" s="1" t="s">
        <v>34</v>
      </c>
      <c r="D173" s="1" t="s">
        <v>593</v>
      </c>
      <c r="E173" s="4">
        <v>65</v>
      </c>
      <c r="F173" s="4">
        <v>136</v>
      </c>
      <c r="G173" s="1" t="s">
        <v>594</v>
      </c>
      <c r="H173" s="1">
        <v>10</v>
      </c>
      <c r="I173" s="1" t="s">
        <v>363</v>
      </c>
    </row>
    <row r="174" spans="1:9" x14ac:dyDescent="0.2">
      <c r="A174" s="1" t="s">
        <v>595</v>
      </c>
      <c r="B174" s="1" t="s">
        <v>596</v>
      </c>
      <c r="C174" s="1" t="s">
        <v>87</v>
      </c>
      <c r="D174" s="1" t="s">
        <v>597</v>
      </c>
      <c r="E174" s="4">
        <v>126</v>
      </c>
      <c r="F174" s="4">
        <v>135</v>
      </c>
      <c r="G174" s="1" t="s">
        <v>598</v>
      </c>
      <c r="H174" s="1">
        <v>2</v>
      </c>
      <c r="I174" s="1" t="s">
        <v>363</v>
      </c>
    </row>
    <row r="175" spans="1:9" x14ac:dyDescent="0.2">
      <c r="A175" s="1" t="s">
        <v>599</v>
      </c>
      <c r="B175" s="1" t="s">
        <v>60</v>
      </c>
      <c r="C175" s="1" t="s">
        <v>115</v>
      </c>
      <c r="D175" s="1" t="s">
        <v>600</v>
      </c>
      <c r="E175" s="4">
        <v>125</v>
      </c>
      <c r="F175" s="13">
        <v>135</v>
      </c>
      <c r="G175" s="1" t="s">
        <v>601</v>
      </c>
      <c r="H175" s="1">
        <v>2</v>
      </c>
      <c r="I175" s="11" t="s">
        <v>363</v>
      </c>
    </row>
    <row r="176" spans="1:9" x14ac:dyDescent="0.2">
      <c r="A176" s="1" t="s">
        <v>602</v>
      </c>
      <c r="B176" s="1" t="s">
        <v>283</v>
      </c>
      <c r="C176" s="1" t="s">
        <v>34</v>
      </c>
      <c r="D176" s="1" t="s">
        <v>603</v>
      </c>
      <c r="E176" s="4">
        <v>130</v>
      </c>
      <c r="F176" s="4">
        <v>134</v>
      </c>
      <c r="G176" s="1" t="s">
        <v>604</v>
      </c>
      <c r="H176" s="1">
        <v>1</v>
      </c>
      <c r="I176" s="1" t="s">
        <v>363</v>
      </c>
    </row>
    <row r="177" spans="1:11" x14ac:dyDescent="0.2">
      <c r="A177" s="1" t="s">
        <v>605</v>
      </c>
      <c r="B177" s="1" t="s">
        <v>411</v>
      </c>
      <c r="C177" s="1" t="s">
        <v>261</v>
      </c>
      <c r="D177" s="1" t="s">
        <v>606</v>
      </c>
      <c r="E177" s="4">
        <v>120</v>
      </c>
      <c r="F177" s="4">
        <v>134</v>
      </c>
      <c r="G177" s="1" t="s">
        <v>607</v>
      </c>
      <c r="H177" s="1">
        <v>10</v>
      </c>
      <c r="I177" s="1" t="s">
        <v>363</v>
      </c>
    </row>
    <row r="178" spans="1:11" x14ac:dyDescent="0.2">
      <c r="A178" s="1" t="s">
        <v>608</v>
      </c>
      <c r="B178" s="1" t="s">
        <v>385</v>
      </c>
      <c r="C178" s="1" t="s">
        <v>73</v>
      </c>
      <c r="D178" s="1" t="s">
        <v>609</v>
      </c>
      <c r="E178" s="4">
        <v>102</v>
      </c>
      <c r="F178" s="4">
        <v>133</v>
      </c>
      <c r="G178" s="1" t="s">
        <v>520</v>
      </c>
      <c r="H178" s="1">
        <v>5</v>
      </c>
      <c r="I178" s="1" t="s">
        <v>363</v>
      </c>
    </row>
    <row r="179" spans="1:11" x14ac:dyDescent="0.2">
      <c r="A179" s="1" t="s">
        <v>610</v>
      </c>
      <c r="B179" s="1" t="s">
        <v>360</v>
      </c>
      <c r="C179" s="1" t="s">
        <v>115</v>
      </c>
      <c r="D179" s="1" t="s">
        <v>611</v>
      </c>
      <c r="E179" s="4">
        <v>47</v>
      </c>
      <c r="F179" s="4">
        <v>133</v>
      </c>
      <c r="G179" s="1" t="s">
        <v>612</v>
      </c>
      <c r="H179" s="1">
        <v>7</v>
      </c>
      <c r="I179" s="1" t="s">
        <v>363</v>
      </c>
    </row>
    <row r="180" spans="1:11" x14ac:dyDescent="0.2">
      <c r="A180" s="1" t="s">
        <v>613</v>
      </c>
      <c r="B180" s="1" t="s">
        <v>360</v>
      </c>
      <c r="C180" s="1" t="s">
        <v>143</v>
      </c>
      <c r="D180" s="1" t="s">
        <v>614</v>
      </c>
      <c r="E180" s="4">
        <v>88</v>
      </c>
      <c r="F180" s="4">
        <v>131</v>
      </c>
      <c r="G180" s="1" t="s">
        <v>615</v>
      </c>
      <c r="H180" s="1">
        <v>2</v>
      </c>
      <c r="I180" s="1" t="s">
        <v>363</v>
      </c>
    </row>
    <row r="181" spans="1:11" x14ac:dyDescent="0.2">
      <c r="A181" s="1" t="s">
        <v>616</v>
      </c>
      <c r="B181" s="1" t="s">
        <v>360</v>
      </c>
      <c r="C181" s="1" t="s">
        <v>261</v>
      </c>
      <c r="D181" s="1" t="s">
        <v>617</v>
      </c>
      <c r="E181" s="4">
        <v>111</v>
      </c>
      <c r="F181" s="12">
        <v>131</v>
      </c>
      <c r="G181" s="1" t="s">
        <v>618</v>
      </c>
      <c r="H181" s="1">
        <v>3</v>
      </c>
      <c r="I181" s="1" t="s">
        <v>363</v>
      </c>
    </row>
    <row r="182" spans="1:11" x14ac:dyDescent="0.2">
      <c r="A182" s="1" t="s">
        <v>619</v>
      </c>
      <c r="B182" s="1" t="s">
        <v>98</v>
      </c>
      <c r="C182" s="1" t="s">
        <v>261</v>
      </c>
      <c r="D182" s="1" t="s">
        <v>620</v>
      </c>
      <c r="E182" s="4">
        <v>98</v>
      </c>
      <c r="F182" s="4">
        <v>126</v>
      </c>
      <c r="G182" s="1" t="s">
        <v>621</v>
      </c>
      <c r="H182" s="1">
        <v>9</v>
      </c>
      <c r="I182" s="1" t="s">
        <v>363</v>
      </c>
    </row>
    <row r="183" spans="1:11" x14ac:dyDescent="0.2">
      <c r="A183" s="1" t="s">
        <v>624</v>
      </c>
      <c r="B183" s="1" t="s">
        <v>60</v>
      </c>
      <c r="C183" s="1" t="s">
        <v>261</v>
      </c>
      <c r="D183" s="1" t="s">
        <v>625</v>
      </c>
      <c r="E183" s="4">
        <v>120</v>
      </c>
      <c r="F183" s="4">
        <v>125</v>
      </c>
      <c r="G183" s="1" t="s">
        <v>392</v>
      </c>
      <c r="H183" s="1">
        <v>3</v>
      </c>
      <c r="I183" s="1" t="s">
        <v>363</v>
      </c>
    </row>
    <row r="184" spans="1:11" x14ac:dyDescent="0.2">
      <c r="A184" s="1" t="s">
        <v>622</v>
      </c>
      <c r="B184" s="1" t="s">
        <v>283</v>
      </c>
      <c r="C184" s="1" t="s">
        <v>194</v>
      </c>
      <c r="D184" s="1" t="s">
        <v>623</v>
      </c>
      <c r="E184" s="4">
        <v>115</v>
      </c>
      <c r="F184" s="4">
        <v>125</v>
      </c>
      <c r="G184" s="1" t="s">
        <v>162</v>
      </c>
      <c r="H184" s="1">
        <v>3</v>
      </c>
      <c r="I184" s="1" t="s">
        <v>363</v>
      </c>
    </row>
    <row r="185" spans="1:11" x14ac:dyDescent="0.2">
      <c r="A185" s="1" t="s">
        <v>626</v>
      </c>
      <c r="B185" s="1" t="s">
        <v>60</v>
      </c>
      <c r="C185" s="1" t="s">
        <v>73</v>
      </c>
      <c r="D185" s="1" t="s">
        <v>627</v>
      </c>
      <c r="E185" s="4">
        <v>103</v>
      </c>
      <c r="F185" s="4">
        <v>123</v>
      </c>
      <c r="G185" s="1" t="s">
        <v>628</v>
      </c>
      <c r="H185" s="3">
        <v>1</v>
      </c>
      <c r="I185" s="1" t="s">
        <v>363</v>
      </c>
    </row>
    <row r="186" spans="1:11" x14ac:dyDescent="0.2">
      <c r="A186" s="1" t="s">
        <v>629</v>
      </c>
      <c r="B186" s="1" t="s">
        <v>385</v>
      </c>
      <c r="C186" s="1" t="s">
        <v>143</v>
      </c>
      <c r="D186" s="1" t="s">
        <v>630</v>
      </c>
      <c r="E186" s="4">
        <v>113</v>
      </c>
      <c r="F186" s="4">
        <v>123</v>
      </c>
      <c r="G186" s="1" t="s">
        <v>631</v>
      </c>
      <c r="H186" s="1">
        <v>3</v>
      </c>
      <c r="I186" s="1" t="s">
        <v>363</v>
      </c>
    </row>
    <row r="187" spans="1:11" x14ac:dyDescent="0.2">
      <c r="A187" s="1" t="s">
        <v>632</v>
      </c>
      <c r="B187" s="1" t="s">
        <v>372</v>
      </c>
      <c r="C187" s="1" t="s">
        <v>235</v>
      </c>
      <c r="D187" s="1" t="s">
        <v>633</v>
      </c>
      <c r="E187" s="4">
        <v>71</v>
      </c>
      <c r="F187" s="4">
        <v>122</v>
      </c>
      <c r="G187" s="1" t="s">
        <v>634</v>
      </c>
      <c r="H187" s="1">
        <v>3</v>
      </c>
      <c r="I187" s="1" t="s">
        <v>363</v>
      </c>
    </row>
    <row r="188" spans="1:11" x14ac:dyDescent="0.2">
      <c r="A188" s="1" t="s">
        <v>635</v>
      </c>
      <c r="B188" s="1" t="s">
        <v>60</v>
      </c>
      <c r="C188" s="2" t="s">
        <v>11</v>
      </c>
      <c r="D188" s="1" t="s">
        <v>636</v>
      </c>
      <c r="E188" s="4">
        <v>85</v>
      </c>
      <c r="F188" s="14">
        <v>120</v>
      </c>
      <c r="G188" s="3" t="s">
        <v>637</v>
      </c>
      <c r="H188" s="1">
        <v>7</v>
      </c>
      <c r="I188" s="1" t="s">
        <v>363</v>
      </c>
    </row>
    <row r="189" spans="1:11" x14ac:dyDescent="0.2">
      <c r="A189" s="1" t="s">
        <v>641</v>
      </c>
      <c r="B189" s="1" t="s">
        <v>454</v>
      </c>
      <c r="C189" s="1" t="s">
        <v>87</v>
      </c>
      <c r="D189" s="1" t="s">
        <v>642</v>
      </c>
      <c r="E189" s="4">
        <v>111</v>
      </c>
      <c r="F189" s="4">
        <v>119</v>
      </c>
      <c r="G189" s="1" t="s">
        <v>112</v>
      </c>
      <c r="H189" s="1">
        <v>2</v>
      </c>
      <c r="I189" s="1" t="s">
        <v>363</v>
      </c>
    </row>
    <row r="190" spans="1:11" x14ac:dyDescent="0.2">
      <c r="A190" s="1" t="s">
        <v>638</v>
      </c>
      <c r="B190" s="1" t="s">
        <v>60</v>
      </c>
      <c r="C190" s="1" t="s">
        <v>73</v>
      </c>
      <c r="D190" s="1" t="s">
        <v>639</v>
      </c>
      <c r="E190" s="4">
        <v>117</v>
      </c>
      <c r="F190" s="4">
        <v>119</v>
      </c>
      <c r="G190" s="1" t="s">
        <v>640</v>
      </c>
      <c r="H190" s="1">
        <v>7</v>
      </c>
      <c r="I190" s="1" t="s">
        <v>363</v>
      </c>
    </row>
    <row r="191" spans="1:11" x14ac:dyDescent="0.2">
      <c r="A191" s="9" t="s">
        <v>643</v>
      </c>
      <c r="B191" s="9" t="s">
        <v>454</v>
      </c>
      <c r="C191" s="9">
        <v>2000</v>
      </c>
      <c r="D191" s="9" t="s">
        <v>642</v>
      </c>
      <c r="E191" s="10">
        <v>112</v>
      </c>
      <c r="F191" s="12">
        <v>119</v>
      </c>
      <c r="G191" s="9" t="s">
        <v>2647</v>
      </c>
      <c r="H191" s="9">
        <v>2</v>
      </c>
      <c r="I191" s="9" t="s">
        <v>363</v>
      </c>
      <c r="K191" s="11" t="s">
        <v>113</v>
      </c>
    </row>
    <row r="192" spans="1:11" x14ac:dyDescent="0.2">
      <c r="A192" s="1" t="s">
        <v>644</v>
      </c>
      <c r="B192" s="1" t="s">
        <v>60</v>
      </c>
      <c r="C192" s="1" t="s">
        <v>34</v>
      </c>
      <c r="D192" s="1" t="s">
        <v>645</v>
      </c>
      <c r="E192" s="4">
        <v>117</v>
      </c>
      <c r="F192" s="12">
        <v>117</v>
      </c>
      <c r="G192" s="1" t="s">
        <v>66</v>
      </c>
      <c r="H192" s="3">
        <v>1</v>
      </c>
      <c r="I192" s="6" t="s">
        <v>363</v>
      </c>
    </row>
    <row r="193" spans="1:9" x14ac:dyDescent="0.2">
      <c r="A193" s="1" t="s">
        <v>646</v>
      </c>
      <c r="B193" s="1" t="s">
        <v>360</v>
      </c>
      <c r="C193" s="1" t="s">
        <v>87</v>
      </c>
      <c r="D193" s="1" t="s">
        <v>647</v>
      </c>
      <c r="E193" s="4">
        <v>92</v>
      </c>
      <c r="F193" s="4">
        <v>117</v>
      </c>
      <c r="G193" s="1" t="s">
        <v>648</v>
      </c>
      <c r="H193" s="1">
        <v>3</v>
      </c>
      <c r="I193" s="1" t="s">
        <v>363</v>
      </c>
    </row>
    <row r="194" spans="1:9" x14ac:dyDescent="0.2">
      <c r="A194" s="1" t="s">
        <v>649</v>
      </c>
      <c r="B194" s="1" t="s">
        <v>60</v>
      </c>
      <c r="C194" s="1" t="s">
        <v>194</v>
      </c>
      <c r="D194" s="1" t="s">
        <v>650</v>
      </c>
      <c r="E194" s="4">
        <v>110</v>
      </c>
      <c r="F194" s="4">
        <v>115</v>
      </c>
      <c r="G194" s="1" t="s">
        <v>651</v>
      </c>
      <c r="H194" s="3">
        <v>1</v>
      </c>
      <c r="I194" s="1" t="s">
        <v>363</v>
      </c>
    </row>
    <row r="195" spans="1:9" x14ac:dyDescent="0.2">
      <c r="A195" s="1" t="s">
        <v>652</v>
      </c>
      <c r="B195" s="1" t="s">
        <v>372</v>
      </c>
      <c r="C195" s="1" t="s">
        <v>261</v>
      </c>
      <c r="D195" s="1" t="s">
        <v>653</v>
      </c>
      <c r="E195" s="4">
        <v>75</v>
      </c>
      <c r="F195" s="4">
        <v>115</v>
      </c>
      <c r="G195" s="1" t="s">
        <v>654</v>
      </c>
      <c r="H195" s="1">
        <v>3</v>
      </c>
      <c r="I195" s="1" t="s">
        <v>363</v>
      </c>
    </row>
    <row r="196" spans="1:9" x14ac:dyDescent="0.2">
      <c r="A196" s="1" t="s">
        <v>655</v>
      </c>
      <c r="B196" s="1" t="s">
        <v>385</v>
      </c>
      <c r="C196" s="1" t="s">
        <v>194</v>
      </c>
      <c r="D196" s="1" t="s">
        <v>656</v>
      </c>
      <c r="E196" s="4">
        <v>98</v>
      </c>
      <c r="F196" s="4">
        <v>114</v>
      </c>
      <c r="G196" s="1" t="s">
        <v>657</v>
      </c>
      <c r="H196" s="1">
        <v>2</v>
      </c>
      <c r="I196" s="1" t="s">
        <v>363</v>
      </c>
    </row>
    <row r="197" spans="1:9" x14ac:dyDescent="0.2">
      <c r="A197" s="1" t="s">
        <v>658</v>
      </c>
      <c r="B197" s="1" t="s">
        <v>283</v>
      </c>
      <c r="C197" s="2" t="s">
        <v>11</v>
      </c>
      <c r="D197" s="1" t="s">
        <v>659</v>
      </c>
      <c r="E197" s="4">
        <v>111</v>
      </c>
      <c r="F197" s="14">
        <v>112</v>
      </c>
      <c r="G197" s="3" t="s">
        <v>660</v>
      </c>
      <c r="H197" s="3">
        <v>1</v>
      </c>
      <c r="I197" s="1" t="s">
        <v>363</v>
      </c>
    </row>
    <row r="198" spans="1:9" x14ac:dyDescent="0.2">
      <c r="A198" s="1" t="s">
        <v>661</v>
      </c>
      <c r="B198" s="1" t="s">
        <v>372</v>
      </c>
      <c r="C198" s="1" t="s">
        <v>87</v>
      </c>
      <c r="D198" s="1" t="s">
        <v>662</v>
      </c>
      <c r="E198" s="4">
        <v>113</v>
      </c>
      <c r="F198" s="4">
        <v>111</v>
      </c>
      <c r="G198" s="1" t="s">
        <v>184</v>
      </c>
      <c r="H198" s="1">
        <v>3</v>
      </c>
      <c r="I198" s="1" t="s">
        <v>363</v>
      </c>
    </row>
    <row r="199" spans="1:9" x14ac:dyDescent="0.2">
      <c r="A199" s="1" t="s">
        <v>663</v>
      </c>
      <c r="B199" s="1" t="s">
        <v>360</v>
      </c>
      <c r="C199" s="1" t="s">
        <v>261</v>
      </c>
      <c r="D199" s="1" t="s">
        <v>664</v>
      </c>
      <c r="E199" s="4">
        <v>96</v>
      </c>
      <c r="F199" s="4">
        <v>110</v>
      </c>
      <c r="G199" s="1" t="s">
        <v>665</v>
      </c>
      <c r="H199" s="1">
        <v>3</v>
      </c>
      <c r="I199" s="1" t="s">
        <v>363</v>
      </c>
    </row>
    <row r="200" spans="1:9" x14ac:dyDescent="0.2">
      <c r="A200" s="1" t="s">
        <v>666</v>
      </c>
      <c r="B200" s="1" t="s">
        <v>454</v>
      </c>
      <c r="C200" s="1" t="s">
        <v>143</v>
      </c>
      <c r="D200" s="1" t="s">
        <v>667</v>
      </c>
      <c r="E200" s="4">
        <v>102</v>
      </c>
      <c r="F200" s="4">
        <v>108</v>
      </c>
      <c r="G200" s="1" t="s">
        <v>668</v>
      </c>
      <c r="H200" s="3">
        <v>1</v>
      </c>
      <c r="I200" s="1" t="s">
        <v>363</v>
      </c>
    </row>
    <row r="201" spans="1:9" x14ac:dyDescent="0.2">
      <c r="A201" s="1" t="s">
        <v>669</v>
      </c>
      <c r="B201" s="1" t="s">
        <v>60</v>
      </c>
      <c r="C201" s="1" t="s">
        <v>138</v>
      </c>
      <c r="D201" s="1" t="s">
        <v>670</v>
      </c>
      <c r="E201" s="14">
        <v>84</v>
      </c>
      <c r="F201" s="12">
        <v>107</v>
      </c>
      <c r="G201" s="1" t="s">
        <v>671</v>
      </c>
      <c r="H201" s="1">
        <v>7</v>
      </c>
      <c r="I201" s="6" t="s">
        <v>363</v>
      </c>
    </row>
    <row r="202" spans="1:9" x14ac:dyDescent="0.2">
      <c r="A202" s="1" t="s">
        <v>672</v>
      </c>
      <c r="B202" s="1" t="s">
        <v>60</v>
      </c>
      <c r="C202" s="1" t="s">
        <v>34</v>
      </c>
      <c r="D202" s="1" t="s">
        <v>673</v>
      </c>
      <c r="E202" s="4">
        <v>92</v>
      </c>
      <c r="F202" s="12">
        <v>106</v>
      </c>
      <c r="G202" s="1" t="s">
        <v>674</v>
      </c>
      <c r="H202" s="3">
        <v>1</v>
      </c>
      <c r="I202" s="6" t="s">
        <v>363</v>
      </c>
    </row>
    <row r="203" spans="1:9" x14ac:dyDescent="0.2">
      <c r="A203" s="1" t="s">
        <v>677</v>
      </c>
      <c r="B203" s="1" t="s">
        <v>60</v>
      </c>
      <c r="C203" s="1" t="s">
        <v>115</v>
      </c>
      <c r="D203" s="1" t="s">
        <v>678</v>
      </c>
      <c r="E203" s="4">
        <v>117</v>
      </c>
      <c r="F203" s="4">
        <v>106</v>
      </c>
      <c r="G203" s="1" t="s">
        <v>66</v>
      </c>
      <c r="H203" s="3">
        <v>1</v>
      </c>
      <c r="I203" s="1" t="s">
        <v>363</v>
      </c>
    </row>
    <row r="204" spans="1:9" x14ac:dyDescent="0.2">
      <c r="A204" s="1" t="s">
        <v>675</v>
      </c>
      <c r="B204" s="1" t="s">
        <v>60</v>
      </c>
      <c r="C204" s="1" t="s">
        <v>73</v>
      </c>
      <c r="D204" s="1" t="s">
        <v>676</v>
      </c>
      <c r="E204" s="4">
        <v>110</v>
      </c>
      <c r="F204" s="4">
        <v>106</v>
      </c>
      <c r="G204" s="1" t="s">
        <v>537</v>
      </c>
      <c r="H204" s="3">
        <v>1</v>
      </c>
      <c r="I204" s="1" t="s">
        <v>363</v>
      </c>
    </row>
    <row r="205" spans="1:9" x14ac:dyDescent="0.2">
      <c r="A205" s="1" t="s">
        <v>679</v>
      </c>
      <c r="B205" s="1" t="s">
        <v>60</v>
      </c>
      <c r="C205" s="1" t="s">
        <v>138</v>
      </c>
      <c r="D205" s="1" t="s">
        <v>680</v>
      </c>
      <c r="E205" s="4">
        <v>103</v>
      </c>
      <c r="F205" s="13">
        <v>105</v>
      </c>
      <c r="G205" s="1" t="s">
        <v>681</v>
      </c>
      <c r="H205" s="1">
        <v>10</v>
      </c>
      <c r="I205" s="11" t="s">
        <v>363</v>
      </c>
    </row>
    <row r="206" spans="1:9" x14ac:dyDescent="0.2">
      <c r="A206" s="1" t="s">
        <v>682</v>
      </c>
      <c r="B206" s="1" t="s">
        <v>283</v>
      </c>
      <c r="C206" s="1" t="s">
        <v>138</v>
      </c>
      <c r="D206" s="1" t="s">
        <v>683</v>
      </c>
      <c r="E206" s="4">
        <v>105</v>
      </c>
      <c r="F206" s="4">
        <v>105</v>
      </c>
      <c r="G206" s="1" t="s">
        <v>684</v>
      </c>
      <c r="H206" s="1">
        <v>2</v>
      </c>
      <c r="I206" s="1" t="s">
        <v>363</v>
      </c>
    </row>
    <row r="207" spans="1:9" x14ac:dyDescent="0.2">
      <c r="A207" s="1" t="s">
        <v>685</v>
      </c>
      <c r="B207" s="1" t="s">
        <v>344</v>
      </c>
      <c r="C207" s="1" t="s">
        <v>17</v>
      </c>
      <c r="D207" s="1" t="s">
        <v>686</v>
      </c>
      <c r="E207" s="4">
        <v>102</v>
      </c>
      <c r="F207" s="4">
        <v>104</v>
      </c>
      <c r="G207" s="1" t="s">
        <v>687</v>
      </c>
      <c r="H207" s="1">
        <v>9</v>
      </c>
      <c r="I207" s="1" t="s">
        <v>363</v>
      </c>
    </row>
    <row r="208" spans="1:9" x14ac:dyDescent="0.2">
      <c r="A208" s="1" t="s">
        <v>694</v>
      </c>
      <c r="B208" s="1" t="s">
        <v>360</v>
      </c>
      <c r="C208" s="1" t="s">
        <v>261</v>
      </c>
      <c r="D208" s="1" t="s">
        <v>695</v>
      </c>
      <c r="E208" s="4">
        <v>94</v>
      </c>
      <c r="F208" s="12">
        <v>102</v>
      </c>
      <c r="G208" s="1" t="s">
        <v>587</v>
      </c>
      <c r="H208" s="3">
        <v>1</v>
      </c>
      <c r="I208" s="1" t="s">
        <v>363</v>
      </c>
    </row>
    <row r="209" spans="1:9" x14ac:dyDescent="0.2">
      <c r="A209" s="1" t="s">
        <v>688</v>
      </c>
      <c r="B209" s="1" t="s">
        <v>60</v>
      </c>
      <c r="C209" s="1" t="s">
        <v>87</v>
      </c>
      <c r="D209" s="1" t="s">
        <v>689</v>
      </c>
      <c r="E209" s="4">
        <v>98</v>
      </c>
      <c r="F209" s="12">
        <v>102</v>
      </c>
      <c r="G209" s="1" t="s">
        <v>690</v>
      </c>
      <c r="H209" s="3">
        <v>1</v>
      </c>
      <c r="I209" s="6" t="s">
        <v>363</v>
      </c>
    </row>
    <row r="210" spans="1:9" x14ac:dyDescent="0.2">
      <c r="A210" s="1" t="s">
        <v>691</v>
      </c>
      <c r="B210" s="1" t="s">
        <v>360</v>
      </c>
      <c r="C210" s="1" t="s">
        <v>138</v>
      </c>
      <c r="D210" s="1" t="s">
        <v>692</v>
      </c>
      <c r="E210" s="4">
        <v>90</v>
      </c>
      <c r="F210" s="4">
        <v>102</v>
      </c>
      <c r="G210" s="1" t="s">
        <v>693</v>
      </c>
      <c r="H210" s="1">
        <v>3</v>
      </c>
      <c r="I210" s="1" t="s">
        <v>363</v>
      </c>
    </row>
    <row r="211" spans="1:9" x14ac:dyDescent="0.2">
      <c r="A211" s="6" t="s">
        <v>696</v>
      </c>
      <c r="B211" s="1" t="s">
        <v>283</v>
      </c>
      <c r="C211" s="2" t="s">
        <v>11</v>
      </c>
      <c r="D211" s="1" t="s">
        <v>697</v>
      </c>
      <c r="E211" s="4">
        <v>103</v>
      </c>
      <c r="F211" s="14">
        <v>101</v>
      </c>
      <c r="G211" s="3" t="s">
        <v>698</v>
      </c>
      <c r="H211" s="3">
        <v>1</v>
      </c>
      <c r="I211" s="1" t="s">
        <v>363</v>
      </c>
    </row>
    <row r="212" spans="1:9" x14ac:dyDescent="0.2">
      <c r="A212" s="1" t="s">
        <v>699</v>
      </c>
      <c r="B212" s="1" t="s">
        <v>360</v>
      </c>
      <c r="C212" s="1" t="s">
        <v>34</v>
      </c>
      <c r="D212" s="1" t="s">
        <v>700</v>
      </c>
      <c r="E212" s="4">
        <v>92</v>
      </c>
      <c r="F212" s="4">
        <v>101</v>
      </c>
      <c r="G212" s="1" t="s">
        <v>701</v>
      </c>
      <c r="H212" s="1">
        <v>10</v>
      </c>
      <c r="I212" s="1" t="s">
        <v>363</v>
      </c>
    </row>
    <row r="213" spans="1:9" x14ac:dyDescent="0.2">
      <c r="A213" s="1" t="s">
        <v>702</v>
      </c>
      <c r="B213" s="1" t="s">
        <v>60</v>
      </c>
      <c r="C213" s="2" t="s">
        <v>11</v>
      </c>
      <c r="D213" s="1" t="s">
        <v>703</v>
      </c>
      <c r="E213" s="4">
        <v>97</v>
      </c>
      <c r="F213" s="14">
        <v>100</v>
      </c>
      <c r="G213" s="3" t="s">
        <v>704</v>
      </c>
      <c r="H213" s="1">
        <v>10</v>
      </c>
      <c r="I213" s="1" t="s">
        <v>363</v>
      </c>
    </row>
    <row r="214" spans="1:9" x14ac:dyDescent="0.2">
      <c r="A214" s="1" t="s">
        <v>708</v>
      </c>
      <c r="B214" s="1" t="s">
        <v>454</v>
      </c>
      <c r="C214" s="1" t="s">
        <v>87</v>
      </c>
      <c r="D214" s="1" t="s">
        <v>709</v>
      </c>
      <c r="E214" s="4">
        <v>100</v>
      </c>
      <c r="F214" s="4">
        <v>99</v>
      </c>
      <c r="G214" s="1" t="s">
        <v>159</v>
      </c>
      <c r="H214" s="1">
        <v>2</v>
      </c>
      <c r="I214" s="1" t="s">
        <v>363</v>
      </c>
    </row>
    <row r="215" spans="1:9" x14ac:dyDescent="0.2">
      <c r="A215" s="1" t="s">
        <v>705</v>
      </c>
      <c r="B215" s="1" t="s">
        <v>485</v>
      </c>
      <c r="C215" s="1" t="s">
        <v>34</v>
      </c>
      <c r="D215" s="1" t="s">
        <v>706</v>
      </c>
      <c r="E215" s="4">
        <v>84</v>
      </c>
      <c r="F215" s="4">
        <v>99</v>
      </c>
      <c r="G215" s="1" t="s">
        <v>707</v>
      </c>
      <c r="H215" s="1">
        <v>3</v>
      </c>
      <c r="I215" s="1" t="s">
        <v>363</v>
      </c>
    </row>
    <row r="216" spans="1:9" x14ac:dyDescent="0.2">
      <c r="A216" s="1" t="s">
        <v>710</v>
      </c>
      <c r="B216" s="1" t="s">
        <v>360</v>
      </c>
      <c r="C216" s="1" t="s">
        <v>34</v>
      </c>
      <c r="D216" s="1" t="s">
        <v>711</v>
      </c>
      <c r="E216" s="4">
        <v>124</v>
      </c>
      <c r="F216" s="4">
        <v>98</v>
      </c>
      <c r="G216" s="1" t="s">
        <v>184</v>
      </c>
      <c r="H216" s="1">
        <v>3</v>
      </c>
      <c r="I216" s="1" t="s">
        <v>363</v>
      </c>
    </row>
    <row r="217" spans="1:9" x14ac:dyDescent="0.2">
      <c r="A217" s="1" t="s">
        <v>715</v>
      </c>
      <c r="B217" s="1" t="s">
        <v>360</v>
      </c>
      <c r="C217" s="1" t="s">
        <v>34</v>
      </c>
      <c r="D217" s="1" t="s">
        <v>716</v>
      </c>
      <c r="E217" s="4">
        <v>92</v>
      </c>
      <c r="F217" s="4">
        <v>96</v>
      </c>
      <c r="G217" s="1" t="s">
        <v>717</v>
      </c>
      <c r="H217" s="1">
        <v>10</v>
      </c>
      <c r="I217" s="1" t="s">
        <v>363</v>
      </c>
    </row>
    <row r="218" spans="1:9" x14ac:dyDescent="0.2">
      <c r="A218" s="1" t="s">
        <v>712</v>
      </c>
      <c r="B218" s="1" t="s">
        <v>60</v>
      </c>
      <c r="C218" s="2" t="s">
        <v>11</v>
      </c>
      <c r="D218" s="1" t="s">
        <v>713</v>
      </c>
      <c r="E218" s="4">
        <v>86</v>
      </c>
      <c r="F218" s="14">
        <v>96</v>
      </c>
      <c r="G218" s="3" t="s">
        <v>714</v>
      </c>
      <c r="H218" s="1">
        <v>7</v>
      </c>
      <c r="I218" s="1" t="s">
        <v>363</v>
      </c>
    </row>
    <row r="219" spans="1:9" x14ac:dyDescent="0.2">
      <c r="A219" s="1" t="s">
        <v>723</v>
      </c>
      <c r="B219" s="1" t="s">
        <v>60</v>
      </c>
      <c r="C219" s="1" t="s">
        <v>261</v>
      </c>
      <c r="D219" s="1" t="s">
        <v>724</v>
      </c>
      <c r="E219" s="4">
        <v>88</v>
      </c>
      <c r="F219" s="4">
        <v>95</v>
      </c>
      <c r="G219" s="1" t="s">
        <v>459</v>
      </c>
      <c r="H219" s="3">
        <v>1</v>
      </c>
      <c r="I219" s="1" t="s">
        <v>363</v>
      </c>
    </row>
    <row r="220" spans="1:9" x14ac:dyDescent="0.2">
      <c r="A220" s="1" t="s">
        <v>718</v>
      </c>
      <c r="B220" s="1" t="s">
        <v>60</v>
      </c>
      <c r="C220" s="1" t="s">
        <v>87</v>
      </c>
      <c r="D220" s="1" t="s">
        <v>719</v>
      </c>
      <c r="E220" s="4">
        <v>80</v>
      </c>
      <c r="F220" s="4">
        <v>95</v>
      </c>
      <c r="G220" s="1" t="s">
        <v>720</v>
      </c>
      <c r="H220" s="1">
        <v>10</v>
      </c>
      <c r="I220" s="1" t="s">
        <v>363</v>
      </c>
    </row>
    <row r="221" spans="1:9" x14ac:dyDescent="0.2">
      <c r="A221" s="1" t="s">
        <v>721</v>
      </c>
      <c r="B221" s="1" t="s">
        <v>60</v>
      </c>
      <c r="C221" s="1" t="s">
        <v>194</v>
      </c>
      <c r="D221" s="1" t="s">
        <v>722</v>
      </c>
      <c r="E221" s="4">
        <v>48</v>
      </c>
      <c r="F221" s="4">
        <v>95</v>
      </c>
      <c r="G221" s="1" t="s">
        <v>634</v>
      </c>
      <c r="H221" s="1">
        <v>3</v>
      </c>
      <c r="I221" s="1" t="s">
        <v>363</v>
      </c>
    </row>
    <row r="222" spans="1:9" x14ac:dyDescent="0.2">
      <c r="A222" s="1" t="s">
        <v>728</v>
      </c>
      <c r="B222" s="1" t="s">
        <v>485</v>
      </c>
      <c r="C222" s="1" t="s">
        <v>138</v>
      </c>
      <c r="D222" s="1" t="s">
        <v>729</v>
      </c>
      <c r="E222" s="4">
        <v>75</v>
      </c>
      <c r="F222" s="4">
        <v>94</v>
      </c>
      <c r="G222" s="1" t="s">
        <v>730</v>
      </c>
      <c r="H222" s="3">
        <v>1</v>
      </c>
      <c r="I222" s="1" t="s">
        <v>363</v>
      </c>
    </row>
    <row r="223" spans="1:9" x14ac:dyDescent="0.2">
      <c r="A223" s="1" t="s">
        <v>725</v>
      </c>
      <c r="B223" s="1" t="s">
        <v>60</v>
      </c>
      <c r="C223" s="1" t="s">
        <v>138</v>
      </c>
      <c r="D223" s="1" t="s">
        <v>726</v>
      </c>
      <c r="E223" s="4">
        <v>83</v>
      </c>
      <c r="F223" s="13">
        <v>94</v>
      </c>
      <c r="G223" s="1" t="s">
        <v>727</v>
      </c>
      <c r="H223" s="1">
        <v>2</v>
      </c>
      <c r="I223" s="11" t="s">
        <v>363</v>
      </c>
    </row>
    <row r="224" spans="1:9" x14ac:dyDescent="0.2">
      <c r="A224" s="1" t="s">
        <v>731</v>
      </c>
      <c r="B224" s="1" t="s">
        <v>411</v>
      </c>
      <c r="C224" s="1" t="s">
        <v>194</v>
      </c>
      <c r="D224" s="1" t="s">
        <v>732</v>
      </c>
      <c r="E224" s="4">
        <v>91</v>
      </c>
      <c r="F224" s="4">
        <v>94</v>
      </c>
      <c r="G224" s="1" t="s">
        <v>413</v>
      </c>
      <c r="H224" s="1">
        <v>10</v>
      </c>
      <c r="I224" s="1" t="s">
        <v>363</v>
      </c>
    </row>
    <row r="225" spans="1:11" x14ac:dyDescent="0.2">
      <c r="A225" s="1" t="s">
        <v>733</v>
      </c>
      <c r="B225" s="1" t="s">
        <v>734</v>
      </c>
      <c r="C225" s="1" t="s">
        <v>235</v>
      </c>
      <c r="D225" s="6" t="s">
        <v>735</v>
      </c>
      <c r="E225" s="4">
        <v>73</v>
      </c>
      <c r="F225" s="12">
        <v>94</v>
      </c>
      <c r="G225" s="1" t="s">
        <v>14</v>
      </c>
      <c r="H225" s="1">
        <v>2</v>
      </c>
      <c r="I225" s="6" t="s">
        <v>363</v>
      </c>
      <c r="K225" t="s">
        <v>736</v>
      </c>
    </row>
    <row r="226" spans="1:11" x14ac:dyDescent="0.2">
      <c r="A226" s="1" t="s">
        <v>743</v>
      </c>
      <c r="B226" s="1" t="s">
        <v>360</v>
      </c>
      <c r="C226" s="1" t="s">
        <v>261</v>
      </c>
      <c r="D226" s="1" t="s">
        <v>744</v>
      </c>
      <c r="E226" s="4">
        <v>115</v>
      </c>
      <c r="F226" s="4">
        <v>93</v>
      </c>
      <c r="G226" s="1" t="s">
        <v>745</v>
      </c>
      <c r="H226" s="3">
        <v>1</v>
      </c>
      <c r="I226" s="1" t="s">
        <v>363</v>
      </c>
    </row>
    <row r="227" spans="1:11" x14ac:dyDescent="0.2">
      <c r="A227" s="1" t="s">
        <v>737</v>
      </c>
      <c r="B227" s="1" t="s">
        <v>360</v>
      </c>
      <c r="C227" s="1" t="s">
        <v>87</v>
      </c>
      <c r="D227" s="1" t="s">
        <v>738</v>
      </c>
      <c r="E227" s="4">
        <v>98</v>
      </c>
      <c r="F227" s="4">
        <v>93</v>
      </c>
      <c r="G227" s="1" t="s">
        <v>739</v>
      </c>
      <c r="H227" s="3">
        <v>1</v>
      </c>
      <c r="I227" s="1" t="s">
        <v>363</v>
      </c>
    </row>
    <row r="228" spans="1:11" x14ac:dyDescent="0.2">
      <c r="A228" s="6" t="s">
        <v>740</v>
      </c>
      <c r="B228" s="1" t="s">
        <v>741</v>
      </c>
      <c r="C228" s="1" t="s">
        <v>194</v>
      </c>
      <c r="D228" s="1" t="s">
        <v>742</v>
      </c>
      <c r="E228" s="4">
        <v>69</v>
      </c>
      <c r="F228" s="4">
        <v>93</v>
      </c>
      <c r="G228" s="1" t="s">
        <v>162</v>
      </c>
      <c r="H228" s="1">
        <v>3</v>
      </c>
      <c r="I228" s="6" t="s">
        <v>363</v>
      </c>
    </row>
    <row r="229" spans="1:11" x14ac:dyDescent="0.2">
      <c r="A229" s="6" t="s">
        <v>746</v>
      </c>
      <c r="B229" s="1" t="s">
        <v>376</v>
      </c>
      <c r="C229" s="2" t="s">
        <v>17</v>
      </c>
      <c r="D229" s="1" t="s">
        <v>747</v>
      </c>
      <c r="E229" s="4">
        <v>156</v>
      </c>
      <c r="F229" s="14">
        <v>91</v>
      </c>
      <c r="G229" s="3" t="s">
        <v>514</v>
      </c>
      <c r="H229" s="3">
        <v>1</v>
      </c>
      <c r="I229" s="1" t="s">
        <v>363</v>
      </c>
    </row>
    <row r="230" spans="1:11" x14ac:dyDescent="0.2">
      <c r="A230" s="1" t="s">
        <v>748</v>
      </c>
      <c r="B230" s="1" t="s">
        <v>372</v>
      </c>
      <c r="C230" s="1" t="s">
        <v>87</v>
      </c>
      <c r="D230" s="1" t="s">
        <v>749</v>
      </c>
      <c r="E230" s="4">
        <v>88</v>
      </c>
      <c r="F230" s="4">
        <v>91</v>
      </c>
      <c r="G230" s="1" t="s">
        <v>184</v>
      </c>
      <c r="H230" s="1">
        <v>3</v>
      </c>
      <c r="I230" s="1" t="s">
        <v>363</v>
      </c>
    </row>
    <row r="231" spans="1:11" x14ac:dyDescent="0.2">
      <c r="A231" s="1" t="s">
        <v>752</v>
      </c>
      <c r="B231" s="1" t="s">
        <v>273</v>
      </c>
      <c r="C231" s="1" t="s">
        <v>34</v>
      </c>
      <c r="D231" s="1" t="s">
        <v>753</v>
      </c>
      <c r="E231" s="4">
        <v>96</v>
      </c>
      <c r="F231" s="12">
        <v>90</v>
      </c>
      <c r="G231" s="1" t="s">
        <v>754</v>
      </c>
      <c r="H231" s="3">
        <v>1</v>
      </c>
      <c r="I231" s="6" t="s">
        <v>363</v>
      </c>
    </row>
    <row r="232" spans="1:11" x14ac:dyDescent="0.2">
      <c r="A232" s="1" t="s">
        <v>750</v>
      </c>
      <c r="B232" s="1" t="s">
        <v>283</v>
      </c>
      <c r="C232" s="1" t="s">
        <v>17</v>
      </c>
      <c r="D232" s="1" t="s">
        <v>751</v>
      </c>
      <c r="E232" s="4">
        <v>82</v>
      </c>
      <c r="F232" s="12">
        <v>90</v>
      </c>
      <c r="G232" s="1" t="s">
        <v>537</v>
      </c>
      <c r="H232" s="3">
        <v>1</v>
      </c>
      <c r="I232" s="6" t="s">
        <v>363</v>
      </c>
    </row>
    <row r="233" spans="1:11" x14ac:dyDescent="0.2">
      <c r="A233" s="1" t="s">
        <v>755</v>
      </c>
      <c r="B233" s="1" t="s">
        <v>60</v>
      </c>
      <c r="C233" s="1" t="s">
        <v>235</v>
      </c>
      <c r="D233" s="1" t="s">
        <v>756</v>
      </c>
      <c r="E233" s="4">
        <v>55</v>
      </c>
      <c r="F233" s="12">
        <v>90</v>
      </c>
      <c r="G233" s="1" t="s">
        <v>693</v>
      </c>
      <c r="H233" s="1">
        <v>3</v>
      </c>
      <c r="I233" s="1" t="s">
        <v>363</v>
      </c>
      <c r="K233" s="11" t="s">
        <v>757</v>
      </c>
    </row>
    <row r="234" spans="1:11" x14ac:dyDescent="0.2">
      <c r="A234" s="1" t="s">
        <v>758</v>
      </c>
      <c r="B234" s="1" t="s">
        <v>372</v>
      </c>
      <c r="C234" s="1" t="s">
        <v>138</v>
      </c>
      <c r="D234" s="1" t="s">
        <v>759</v>
      </c>
      <c r="E234" s="4">
        <v>87</v>
      </c>
      <c r="F234" s="4">
        <v>89</v>
      </c>
      <c r="G234" s="1" t="s">
        <v>171</v>
      </c>
      <c r="H234" s="1">
        <v>3</v>
      </c>
      <c r="I234" s="1" t="s">
        <v>363</v>
      </c>
    </row>
    <row r="235" spans="1:11" x14ac:dyDescent="0.2">
      <c r="A235" s="1" t="s">
        <v>760</v>
      </c>
      <c r="B235" s="1" t="s">
        <v>360</v>
      </c>
      <c r="C235" s="1" t="s">
        <v>143</v>
      </c>
      <c r="D235" s="1" t="s">
        <v>761</v>
      </c>
      <c r="E235" s="4">
        <v>84</v>
      </c>
      <c r="F235" s="4">
        <v>89</v>
      </c>
      <c r="G235" s="1" t="s">
        <v>762</v>
      </c>
      <c r="H235" s="1">
        <v>3</v>
      </c>
      <c r="I235" s="1" t="s">
        <v>363</v>
      </c>
    </row>
    <row r="236" spans="1:11" x14ac:dyDescent="0.2">
      <c r="A236" s="1" t="s">
        <v>765</v>
      </c>
      <c r="B236" s="1" t="s">
        <v>60</v>
      </c>
      <c r="C236" s="1" t="s">
        <v>143</v>
      </c>
      <c r="D236" s="1" t="s">
        <v>766</v>
      </c>
      <c r="E236" s="4">
        <v>89</v>
      </c>
      <c r="F236" s="4">
        <v>87</v>
      </c>
      <c r="G236" s="1" t="s">
        <v>767</v>
      </c>
      <c r="H236" s="3">
        <v>1</v>
      </c>
      <c r="I236" s="1" t="s">
        <v>363</v>
      </c>
    </row>
    <row r="237" spans="1:11" x14ac:dyDescent="0.2">
      <c r="A237" s="1" t="s">
        <v>763</v>
      </c>
      <c r="B237" s="1" t="s">
        <v>60</v>
      </c>
      <c r="C237" s="1" t="s">
        <v>87</v>
      </c>
      <c r="D237" s="1" t="s">
        <v>764</v>
      </c>
      <c r="E237" s="4">
        <v>85</v>
      </c>
      <c r="F237" s="12">
        <v>87</v>
      </c>
      <c r="G237" s="1" t="s">
        <v>508</v>
      </c>
      <c r="H237" s="1">
        <v>3</v>
      </c>
      <c r="I237" s="6" t="s">
        <v>363</v>
      </c>
    </row>
    <row r="238" spans="1:11" x14ac:dyDescent="0.2">
      <c r="A238" s="1" t="s">
        <v>771</v>
      </c>
      <c r="B238" s="1" t="s">
        <v>454</v>
      </c>
      <c r="C238" s="1" t="s">
        <v>194</v>
      </c>
      <c r="D238" s="1" t="s">
        <v>772</v>
      </c>
      <c r="E238" s="4">
        <v>75</v>
      </c>
      <c r="F238" s="4">
        <v>85</v>
      </c>
      <c r="G238" s="1" t="s">
        <v>773</v>
      </c>
      <c r="H238" s="3">
        <v>1</v>
      </c>
      <c r="I238" s="1" t="s">
        <v>363</v>
      </c>
    </row>
    <row r="239" spans="1:11" x14ac:dyDescent="0.2">
      <c r="A239" s="1" t="s">
        <v>768</v>
      </c>
      <c r="B239" s="1" t="s">
        <v>60</v>
      </c>
      <c r="C239" s="1" t="s">
        <v>73</v>
      </c>
      <c r="D239" s="1" t="s">
        <v>769</v>
      </c>
      <c r="E239" s="4">
        <v>71</v>
      </c>
      <c r="F239" s="4">
        <v>85</v>
      </c>
      <c r="G239" s="1" t="s">
        <v>770</v>
      </c>
      <c r="H239" s="1">
        <v>10</v>
      </c>
      <c r="I239" s="1" t="s">
        <v>363</v>
      </c>
    </row>
    <row r="240" spans="1:11" x14ac:dyDescent="0.2">
      <c r="A240" s="1" t="s">
        <v>779</v>
      </c>
      <c r="B240" s="1" t="s">
        <v>60</v>
      </c>
      <c r="C240" s="1" t="s">
        <v>87</v>
      </c>
      <c r="D240" s="1" t="s">
        <v>780</v>
      </c>
      <c r="E240" s="4">
        <v>87</v>
      </c>
      <c r="F240" s="4">
        <v>84</v>
      </c>
      <c r="G240" s="1" t="s">
        <v>781</v>
      </c>
      <c r="H240" s="1">
        <v>2</v>
      </c>
      <c r="I240" s="1" t="s">
        <v>363</v>
      </c>
    </row>
    <row r="241" spans="1:9" x14ac:dyDescent="0.2">
      <c r="A241" s="1" t="s">
        <v>776</v>
      </c>
      <c r="B241" s="1" t="s">
        <v>360</v>
      </c>
      <c r="C241" s="1" t="s">
        <v>34</v>
      </c>
      <c r="D241" s="1" t="s">
        <v>777</v>
      </c>
      <c r="E241" s="4">
        <v>80</v>
      </c>
      <c r="F241" s="4">
        <v>84</v>
      </c>
      <c r="G241" s="1" t="s">
        <v>462</v>
      </c>
      <c r="H241" s="3">
        <v>1</v>
      </c>
      <c r="I241" s="1" t="s">
        <v>363</v>
      </c>
    </row>
    <row r="242" spans="1:9" x14ac:dyDescent="0.2">
      <c r="A242" s="1" t="s">
        <v>776</v>
      </c>
      <c r="B242" s="1" t="s">
        <v>283</v>
      </c>
      <c r="C242" s="1" t="s">
        <v>73</v>
      </c>
      <c r="D242" s="1" t="s">
        <v>778</v>
      </c>
      <c r="E242" s="4">
        <v>86</v>
      </c>
      <c r="F242" s="4">
        <v>84</v>
      </c>
      <c r="G242" s="1" t="s">
        <v>462</v>
      </c>
      <c r="H242" s="3">
        <v>1</v>
      </c>
      <c r="I242" s="1" t="s">
        <v>363</v>
      </c>
    </row>
    <row r="243" spans="1:9" x14ac:dyDescent="0.2">
      <c r="A243" s="1" t="s">
        <v>774</v>
      </c>
      <c r="B243" s="1" t="s">
        <v>60</v>
      </c>
      <c r="C243" s="1" t="s">
        <v>34</v>
      </c>
      <c r="D243" s="1" t="s">
        <v>775</v>
      </c>
      <c r="E243" s="4">
        <v>76</v>
      </c>
      <c r="F243" s="4">
        <v>84</v>
      </c>
      <c r="G243" s="1" t="s">
        <v>398</v>
      </c>
      <c r="H243" s="1">
        <v>3</v>
      </c>
      <c r="I243" s="1" t="s">
        <v>363</v>
      </c>
    </row>
    <row r="244" spans="1:9" x14ac:dyDescent="0.2">
      <c r="A244" s="1" t="s">
        <v>782</v>
      </c>
      <c r="B244" s="1" t="s">
        <v>360</v>
      </c>
      <c r="C244" s="1" t="s">
        <v>115</v>
      </c>
      <c r="D244" s="1" t="s">
        <v>783</v>
      </c>
      <c r="E244" s="4">
        <v>72</v>
      </c>
      <c r="F244" s="4">
        <v>83</v>
      </c>
      <c r="G244" s="1" t="s">
        <v>784</v>
      </c>
      <c r="H244" s="1">
        <v>2</v>
      </c>
      <c r="I244" s="1" t="s">
        <v>363</v>
      </c>
    </row>
    <row r="245" spans="1:9" x14ac:dyDescent="0.2">
      <c r="A245" s="1" t="s">
        <v>785</v>
      </c>
      <c r="B245" s="1" t="s">
        <v>485</v>
      </c>
      <c r="C245" s="1" t="s">
        <v>235</v>
      </c>
      <c r="D245" s="1" t="s">
        <v>786</v>
      </c>
      <c r="E245" s="4">
        <v>53</v>
      </c>
      <c r="F245" s="4">
        <v>83</v>
      </c>
      <c r="G245" s="1" t="s">
        <v>787</v>
      </c>
      <c r="H245" s="1">
        <v>3</v>
      </c>
      <c r="I245" s="1" t="s">
        <v>363</v>
      </c>
    </row>
    <row r="246" spans="1:9" x14ac:dyDescent="0.2">
      <c r="A246" s="1" t="s">
        <v>788</v>
      </c>
      <c r="B246" s="1" t="s">
        <v>173</v>
      </c>
      <c r="C246" s="1" t="s">
        <v>194</v>
      </c>
      <c r="D246" s="1" t="s">
        <v>789</v>
      </c>
      <c r="E246" s="4">
        <v>81</v>
      </c>
      <c r="F246" s="12">
        <v>82</v>
      </c>
      <c r="G246" s="1" t="s">
        <v>790</v>
      </c>
      <c r="H246" s="3">
        <v>1</v>
      </c>
      <c r="I246" s="1" t="s">
        <v>363</v>
      </c>
    </row>
    <row r="247" spans="1:9" x14ac:dyDescent="0.2">
      <c r="A247" s="1" t="s">
        <v>796</v>
      </c>
      <c r="B247" s="1" t="s">
        <v>60</v>
      </c>
      <c r="C247" s="1" t="s">
        <v>261</v>
      </c>
      <c r="D247" s="1" t="s">
        <v>797</v>
      </c>
      <c r="E247" s="4">
        <v>78</v>
      </c>
      <c r="F247" s="12">
        <v>81</v>
      </c>
      <c r="G247" s="1" t="s">
        <v>798</v>
      </c>
      <c r="H247" s="3">
        <v>1</v>
      </c>
      <c r="I247" s="1" t="s">
        <v>363</v>
      </c>
    </row>
    <row r="248" spans="1:9" x14ac:dyDescent="0.2">
      <c r="A248" s="1" t="s">
        <v>791</v>
      </c>
      <c r="B248" s="1" t="s">
        <v>60</v>
      </c>
      <c r="C248" s="1" t="s">
        <v>34</v>
      </c>
      <c r="D248" s="1" t="s">
        <v>792</v>
      </c>
      <c r="E248" s="4">
        <v>82</v>
      </c>
      <c r="F248" s="4">
        <v>81</v>
      </c>
      <c r="G248" s="1" t="s">
        <v>567</v>
      </c>
      <c r="H248" s="3">
        <v>1</v>
      </c>
      <c r="I248" s="1" t="s">
        <v>363</v>
      </c>
    </row>
    <row r="249" spans="1:9" x14ac:dyDescent="0.2">
      <c r="A249" s="1" t="s">
        <v>793</v>
      </c>
      <c r="B249" s="1" t="s">
        <v>283</v>
      </c>
      <c r="C249" s="1" t="s">
        <v>87</v>
      </c>
      <c r="D249" s="1" t="s">
        <v>794</v>
      </c>
      <c r="E249" s="4">
        <v>85</v>
      </c>
      <c r="F249" s="4">
        <v>81</v>
      </c>
      <c r="G249" s="1" t="s">
        <v>795</v>
      </c>
      <c r="H249" s="3">
        <v>1</v>
      </c>
      <c r="I249" s="1" t="s">
        <v>363</v>
      </c>
    </row>
    <row r="250" spans="1:9" x14ac:dyDescent="0.2">
      <c r="A250" s="6" t="s">
        <v>799</v>
      </c>
      <c r="B250" s="1" t="s">
        <v>454</v>
      </c>
      <c r="C250" s="2" t="s">
        <v>11</v>
      </c>
      <c r="D250" s="1" t="s">
        <v>800</v>
      </c>
      <c r="E250" s="4">
        <v>73</v>
      </c>
      <c r="F250" s="13">
        <v>80</v>
      </c>
      <c r="G250" s="3" t="s">
        <v>801</v>
      </c>
      <c r="H250" s="3">
        <v>1</v>
      </c>
      <c r="I250" s="6" t="s">
        <v>363</v>
      </c>
    </row>
    <row r="251" spans="1:9" x14ac:dyDescent="0.2">
      <c r="A251" s="1" t="s">
        <v>802</v>
      </c>
      <c r="B251" s="1" t="s">
        <v>360</v>
      </c>
      <c r="C251" s="1" t="s">
        <v>73</v>
      </c>
      <c r="D251" s="1" t="s">
        <v>803</v>
      </c>
      <c r="E251" s="4">
        <v>75</v>
      </c>
      <c r="F251" s="4">
        <v>80</v>
      </c>
      <c r="G251" s="1" t="s">
        <v>75</v>
      </c>
      <c r="H251" s="3">
        <v>1</v>
      </c>
      <c r="I251" s="1" t="s">
        <v>363</v>
      </c>
    </row>
    <row r="252" spans="1:9" x14ac:dyDescent="0.2">
      <c r="A252" s="1" t="s">
        <v>807</v>
      </c>
      <c r="B252" s="1" t="s">
        <v>283</v>
      </c>
      <c r="C252" s="1" t="s">
        <v>143</v>
      </c>
      <c r="D252" s="1" t="s">
        <v>808</v>
      </c>
      <c r="E252" s="4">
        <v>78</v>
      </c>
      <c r="F252" s="4">
        <v>80</v>
      </c>
      <c r="G252" s="1" t="s">
        <v>809</v>
      </c>
      <c r="H252" s="3">
        <v>1</v>
      </c>
      <c r="I252" s="1" t="s">
        <v>363</v>
      </c>
    </row>
    <row r="253" spans="1:9" x14ac:dyDescent="0.2">
      <c r="A253" s="1" t="s">
        <v>810</v>
      </c>
      <c r="B253" s="1" t="s">
        <v>283</v>
      </c>
      <c r="C253" s="1" t="s">
        <v>143</v>
      </c>
      <c r="D253" s="1" t="s">
        <v>811</v>
      </c>
      <c r="E253" s="4">
        <v>77</v>
      </c>
      <c r="F253" s="4">
        <v>80</v>
      </c>
      <c r="G253" s="1" t="s">
        <v>812</v>
      </c>
      <c r="H253" s="3">
        <v>1</v>
      </c>
      <c r="I253" s="1" t="s">
        <v>363</v>
      </c>
    </row>
    <row r="254" spans="1:9" x14ac:dyDescent="0.2">
      <c r="A254" s="1" t="s">
        <v>804</v>
      </c>
      <c r="B254" s="1" t="s">
        <v>283</v>
      </c>
      <c r="C254" s="1" t="s">
        <v>73</v>
      </c>
      <c r="D254" s="1" t="s">
        <v>805</v>
      </c>
      <c r="E254" s="4">
        <v>69</v>
      </c>
      <c r="F254" s="4">
        <v>80</v>
      </c>
      <c r="G254" s="1" t="s">
        <v>806</v>
      </c>
      <c r="H254" s="1">
        <v>3</v>
      </c>
      <c r="I254" s="1" t="s">
        <v>363</v>
      </c>
    </row>
    <row r="255" spans="1:9" x14ac:dyDescent="0.2">
      <c r="A255" s="1" t="s">
        <v>821</v>
      </c>
      <c r="B255" s="1" t="s">
        <v>411</v>
      </c>
      <c r="C255" s="1" t="s">
        <v>138</v>
      </c>
      <c r="D255" s="1" t="s">
        <v>822</v>
      </c>
      <c r="E255" s="4">
        <v>78</v>
      </c>
      <c r="F255" s="4">
        <v>79</v>
      </c>
      <c r="G255" s="1" t="s">
        <v>823</v>
      </c>
      <c r="H255" s="1">
        <v>10</v>
      </c>
      <c r="I255" s="1" t="s">
        <v>363</v>
      </c>
    </row>
    <row r="256" spans="1:9" x14ac:dyDescent="0.2">
      <c r="A256" s="1" t="s">
        <v>815</v>
      </c>
      <c r="B256" s="1" t="s">
        <v>360</v>
      </c>
      <c r="C256" s="1" t="s">
        <v>115</v>
      </c>
      <c r="D256" s="1" t="s">
        <v>816</v>
      </c>
      <c r="E256" s="4">
        <v>66</v>
      </c>
      <c r="F256" s="4">
        <v>79</v>
      </c>
      <c r="G256" s="1" t="s">
        <v>817</v>
      </c>
      <c r="H256" s="1">
        <v>10</v>
      </c>
      <c r="I256" s="1" t="s">
        <v>363</v>
      </c>
    </row>
    <row r="257" spans="1:9" x14ac:dyDescent="0.2">
      <c r="A257" s="1" t="s">
        <v>813</v>
      </c>
      <c r="B257" s="1" t="s">
        <v>385</v>
      </c>
      <c r="C257" s="1" t="s">
        <v>115</v>
      </c>
      <c r="D257" s="1" t="s">
        <v>814</v>
      </c>
      <c r="E257" s="4">
        <v>72</v>
      </c>
      <c r="F257" s="4">
        <v>79</v>
      </c>
      <c r="G257" s="1" t="s">
        <v>108</v>
      </c>
      <c r="H257" s="1">
        <v>10</v>
      </c>
      <c r="I257" s="1" t="s">
        <v>363</v>
      </c>
    </row>
    <row r="258" spans="1:9" x14ac:dyDescent="0.2">
      <c r="A258" s="1" t="s">
        <v>818</v>
      </c>
      <c r="B258" s="1" t="s">
        <v>360</v>
      </c>
      <c r="C258" s="1" t="s">
        <v>115</v>
      </c>
      <c r="D258" s="1" t="s">
        <v>819</v>
      </c>
      <c r="E258" s="4">
        <v>69</v>
      </c>
      <c r="F258" s="4">
        <v>79</v>
      </c>
      <c r="G258" s="1" t="s">
        <v>820</v>
      </c>
      <c r="H258" s="1">
        <v>10</v>
      </c>
      <c r="I258" s="1" t="s">
        <v>363</v>
      </c>
    </row>
    <row r="259" spans="1:9" x14ac:dyDescent="0.2">
      <c r="A259" s="1" t="s">
        <v>824</v>
      </c>
      <c r="B259" s="1" t="s">
        <v>360</v>
      </c>
      <c r="C259" s="1" t="s">
        <v>138</v>
      </c>
      <c r="D259" s="1" t="s">
        <v>825</v>
      </c>
      <c r="E259" s="4">
        <v>69</v>
      </c>
      <c r="F259" s="4">
        <v>78</v>
      </c>
      <c r="G259" s="1" t="s">
        <v>826</v>
      </c>
      <c r="H259" s="1">
        <v>10</v>
      </c>
      <c r="I259" s="1" t="s">
        <v>363</v>
      </c>
    </row>
    <row r="260" spans="1:9" x14ac:dyDescent="0.2">
      <c r="A260" s="1" t="s">
        <v>827</v>
      </c>
      <c r="B260" s="1" t="s">
        <v>60</v>
      </c>
      <c r="C260" s="1" t="s">
        <v>138</v>
      </c>
      <c r="D260" s="1" t="s">
        <v>828</v>
      </c>
      <c r="E260" s="4">
        <v>62</v>
      </c>
      <c r="F260" s="12">
        <v>78</v>
      </c>
      <c r="G260" s="1" t="s">
        <v>714</v>
      </c>
      <c r="H260" s="1">
        <v>7</v>
      </c>
      <c r="I260" s="6" t="s">
        <v>363</v>
      </c>
    </row>
    <row r="261" spans="1:9" x14ac:dyDescent="0.2">
      <c r="A261" s="1" t="s">
        <v>832</v>
      </c>
      <c r="B261" s="1" t="s">
        <v>360</v>
      </c>
      <c r="C261" s="1" t="s">
        <v>194</v>
      </c>
      <c r="D261" s="1" t="s">
        <v>833</v>
      </c>
      <c r="E261" s="4">
        <v>71</v>
      </c>
      <c r="F261" s="4">
        <v>77</v>
      </c>
      <c r="G261" s="1" t="s">
        <v>834</v>
      </c>
      <c r="H261" s="3">
        <v>1</v>
      </c>
      <c r="I261" s="1" t="s">
        <v>363</v>
      </c>
    </row>
    <row r="262" spans="1:9" x14ac:dyDescent="0.2">
      <c r="A262" s="1" t="s">
        <v>829</v>
      </c>
      <c r="B262" s="1" t="s">
        <v>360</v>
      </c>
      <c r="C262" s="1" t="s">
        <v>115</v>
      </c>
      <c r="D262" s="1" t="s">
        <v>830</v>
      </c>
      <c r="E262" s="4">
        <v>87</v>
      </c>
      <c r="F262" s="4">
        <v>77</v>
      </c>
      <c r="G262" s="1" t="s">
        <v>831</v>
      </c>
      <c r="H262" s="1">
        <v>2</v>
      </c>
      <c r="I262" s="1" t="s">
        <v>363</v>
      </c>
    </row>
    <row r="263" spans="1:9" x14ac:dyDescent="0.2">
      <c r="A263" s="1" t="s">
        <v>835</v>
      </c>
      <c r="B263" s="1" t="s">
        <v>360</v>
      </c>
      <c r="C263" s="1" t="s">
        <v>34</v>
      </c>
      <c r="D263" s="1" t="s">
        <v>836</v>
      </c>
      <c r="E263" s="4">
        <v>76</v>
      </c>
      <c r="F263" s="4">
        <v>76</v>
      </c>
      <c r="G263" s="1" t="s">
        <v>837</v>
      </c>
      <c r="H263" s="3">
        <v>1</v>
      </c>
      <c r="I263" s="1" t="s">
        <v>363</v>
      </c>
    </row>
    <row r="264" spans="1:9" x14ac:dyDescent="0.2">
      <c r="A264" s="1" t="s">
        <v>838</v>
      </c>
      <c r="B264" s="1" t="s">
        <v>839</v>
      </c>
      <c r="C264" s="1" t="s">
        <v>138</v>
      </c>
      <c r="D264" s="1" t="s">
        <v>840</v>
      </c>
      <c r="E264" s="4">
        <v>74</v>
      </c>
      <c r="F264" s="4">
        <v>76</v>
      </c>
      <c r="G264" s="1" t="s">
        <v>191</v>
      </c>
      <c r="H264" s="1">
        <v>2</v>
      </c>
      <c r="I264" s="1" t="s">
        <v>363</v>
      </c>
    </row>
    <row r="265" spans="1:9" x14ac:dyDescent="0.2">
      <c r="A265" s="1" t="s">
        <v>841</v>
      </c>
      <c r="B265" s="1" t="s">
        <v>360</v>
      </c>
      <c r="C265" s="1" t="s">
        <v>87</v>
      </c>
      <c r="D265" s="1" t="s">
        <v>842</v>
      </c>
      <c r="E265" s="4">
        <v>79</v>
      </c>
      <c r="F265" s="4">
        <v>75</v>
      </c>
      <c r="G265" s="1" t="s">
        <v>843</v>
      </c>
      <c r="H265" s="1">
        <v>1</v>
      </c>
      <c r="I265" s="1" t="s">
        <v>363</v>
      </c>
    </row>
    <row r="266" spans="1:9" x14ac:dyDescent="0.2">
      <c r="A266" s="1" t="s">
        <v>844</v>
      </c>
      <c r="B266" s="1" t="s">
        <v>360</v>
      </c>
      <c r="C266" s="1" t="s">
        <v>115</v>
      </c>
      <c r="D266" s="1" t="s">
        <v>845</v>
      </c>
      <c r="E266" s="4">
        <v>83</v>
      </c>
      <c r="F266" s="4">
        <v>75</v>
      </c>
      <c r="G266" s="1" t="s">
        <v>191</v>
      </c>
      <c r="H266" s="1">
        <v>2</v>
      </c>
      <c r="I266" s="1" t="s">
        <v>363</v>
      </c>
    </row>
    <row r="267" spans="1:9" x14ac:dyDescent="0.2">
      <c r="A267" s="1" t="s">
        <v>846</v>
      </c>
      <c r="B267" s="1" t="s">
        <v>464</v>
      </c>
      <c r="C267" s="1" t="s">
        <v>235</v>
      </c>
      <c r="D267" s="1" t="s">
        <v>847</v>
      </c>
      <c r="E267" s="4">
        <v>16</v>
      </c>
      <c r="F267" s="4">
        <v>75</v>
      </c>
      <c r="G267" s="1" t="s">
        <v>112</v>
      </c>
      <c r="H267" s="1">
        <v>2</v>
      </c>
      <c r="I267" s="1" t="s">
        <v>363</v>
      </c>
    </row>
    <row r="268" spans="1:9" x14ac:dyDescent="0.2">
      <c r="A268" s="1" t="s">
        <v>850</v>
      </c>
      <c r="B268" s="1" t="s">
        <v>360</v>
      </c>
      <c r="C268" s="1" t="s">
        <v>261</v>
      </c>
      <c r="D268" s="1" t="s">
        <v>851</v>
      </c>
      <c r="E268" s="4">
        <v>60</v>
      </c>
      <c r="F268" s="4">
        <v>74</v>
      </c>
      <c r="G268" s="1" t="s">
        <v>852</v>
      </c>
      <c r="H268" s="1">
        <v>3</v>
      </c>
      <c r="I268" s="1" t="s">
        <v>363</v>
      </c>
    </row>
    <row r="269" spans="1:9" x14ac:dyDescent="0.2">
      <c r="A269" s="1" t="s">
        <v>848</v>
      </c>
      <c r="B269" s="1" t="s">
        <v>60</v>
      </c>
      <c r="C269" s="1" t="s">
        <v>143</v>
      </c>
      <c r="D269" s="1" t="s">
        <v>849</v>
      </c>
      <c r="E269" s="4">
        <v>79</v>
      </c>
      <c r="F269" s="4">
        <v>74</v>
      </c>
      <c r="G269" s="1" t="s">
        <v>162</v>
      </c>
      <c r="H269" s="1">
        <v>3</v>
      </c>
      <c r="I269" s="1" t="s">
        <v>363</v>
      </c>
    </row>
    <row r="270" spans="1:9" x14ac:dyDescent="0.2">
      <c r="A270" s="1" t="s">
        <v>289</v>
      </c>
      <c r="B270" s="1" t="s">
        <v>60</v>
      </c>
      <c r="C270" s="1" t="s">
        <v>194</v>
      </c>
      <c r="D270" s="1" t="s">
        <v>858</v>
      </c>
      <c r="E270" s="4">
        <v>78</v>
      </c>
      <c r="F270" s="4">
        <v>73</v>
      </c>
      <c r="G270" s="1" t="s">
        <v>292</v>
      </c>
      <c r="H270" s="3">
        <v>1</v>
      </c>
      <c r="I270" s="1" t="s">
        <v>363</v>
      </c>
    </row>
    <row r="271" spans="1:9" x14ac:dyDescent="0.2">
      <c r="A271" s="1" t="s">
        <v>855</v>
      </c>
      <c r="B271" s="1" t="s">
        <v>360</v>
      </c>
      <c r="C271" s="1" t="s">
        <v>115</v>
      </c>
      <c r="D271" s="1" t="s">
        <v>856</v>
      </c>
      <c r="E271" s="4">
        <v>78</v>
      </c>
      <c r="F271" s="4">
        <v>73</v>
      </c>
      <c r="G271" s="1" t="s">
        <v>857</v>
      </c>
      <c r="H271" s="1">
        <v>2</v>
      </c>
      <c r="I271" s="1" t="s">
        <v>363</v>
      </c>
    </row>
    <row r="272" spans="1:9" x14ac:dyDescent="0.2">
      <c r="A272" s="1" t="s">
        <v>853</v>
      </c>
      <c r="B272" s="1" t="s">
        <v>360</v>
      </c>
      <c r="C272" s="1" t="s">
        <v>17</v>
      </c>
      <c r="D272" s="1" t="s">
        <v>854</v>
      </c>
      <c r="E272" s="4">
        <v>68</v>
      </c>
      <c r="F272" s="4">
        <v>73</v>
      </c>
      <c r="G272" s="1" t="s">
        <v>508</v>
      </c>
      <c r="H272" s="1">
        <v>3</v>
      </c>
      <c r="I272" s="1" t="s">
        <v>363</v>
      </c>
    </row>
    <row r="273" spans="1:9" x14ac:dyDescent="0.2">
      <c r="A273" s="6" t="s">
        <v>859</v>
      </c>
      <c r="B273" s="1" t="s">
        <v>372</v>
      </c>
      <c r="C273" s="1" t="s">
        <v>235</v>
      </c>
      <c r="D273" s="1" t="s">
        <v>860</v>
      </c>
      <c r="E273" s="4">
        <v>62</v>
      </c>
      <c r="F273" s="12">
        <v>73</v>
      </c>
      <c r="G273" s="1" t="s">
        <v>861</v>
      </c>
      <c r="H273" s="1">
        <v>3</v>
      </c>
      <c r="I273" s="6" t="s">
        <v>363</v>
      </c>
    </row>
    <row r="274" spans="1:9" x14ac:dyDescent="0.2">
      <c r="A274" s="1" t="s">
        <v>862</v>
      </c>
      <c r="B274" s="1" t="s">
        <v>485</v>
      </c>
      <c r="C274" s="1" t="s">
        <v>87</v>
      </c>
      <c r="D274" s="1" t="s">
        <v>863</v>
      </c>
      <c r="E274" s="4">
        <v>65</v>
      </c>
      <c r="F274" s="4">
        <v>72</v>
      </c>
      <c r="G274" s="1" t="s">
        <v>717</v>
      </c>
      <c r="H274" s="1">
        <v>10</v>
      </c>
      <c r="I274" s="1" t="s">
        <v>363</v>
      </c>
    </row>
    <row r="275" spans="1:9" x14ac:dyDescent="0.2">
      <c r="A275" s="1" t="s">
        <v>864</v>
      </c>
      <c r="B275" s="1" t="s">
        <v>360</v>
      </c>
      <c r="C275" s="1" t="s">
        <v>87</v>
      </c>
      <c r="D275" s="1" t="s">
        <v>865</v>
      </c>
      <c r="E275" s="4">
        <v>63</v>
      </c>
      <c r="F275" s="4">
        <v>71</v>
      </c>
      <c r="G275" s="1" t="s">
        <v>481</v>
      </c>
      <c r="H275" s="1">
        <v>2</v>
      </c>
      <c r="I275" s="1" t="s">
        <v>363</v>
      </c>
    </row>
    <row r="276" spans="1:9" x14ac:dyDescent="0.2">
      <c r="A276" s="1" t="s">
        <v>866</v>
      </c>
      <c r="B276" s="1" t="s">
        <v>60</v>
      </c>
      <c r="C276" s="2" t="s">
        <v>17</v>
      </c>
      <c r="D276" s="1" t="s">
        <v>867</v>
      </c>
      <c r="E276" s="4">
        <v>75</v>
      </c>
      <c r="F276" s="14">
        <v>70</v>
      </c>
      <c r="G276" s="3" t="s">
        <v>754</v>
      </c>
      <c r="H276" s="3">
        <v>1</v>
      </c>
      <c r="I276" s="1" t="s">
        <v>363</v>
      </c>
    </row>
    <row r="277" spans="1:9" x14ac:dyDescent="0.2">
      <c r="A277" s="1" t="s">
        <v>879</v>
      </c>
      <c r="B277" s="1" t="s">
        <v>880</v>
      </c>
      <c r="C277" s="1" t="s">
        <v>235</v>
      </c>
      <c r="D277" s="1" t="s">
        <v>881</v>
      </c>
      <c r="E277" s="4">
        <v>65</v>
      </c>
      <c r="F277" s="4">
        <v>70</v>
      </c>
      <c r="G277" s="1" t="s">
        <v>882</v>
      </c>
      <c r="H277" s="3">
        <v>1</v>
      </c>
      <c r="I277" s="1" t="s">
        <v>363</v>
      </c>
    </row>
    <row r="278" spans="1:9" x14ac:dyDescent="0.2">
      <c r="A278" s="1" t="s">
        <v>868</v>
      </c>
      <c r="B278" s="1" t="s">
        <v>360</v>
      </c>
      <c r="C278" s="1" t="s">
        <v>87</v>
      </c>
      <c r="D278" s="1" t="s">
        <v>869</v>
      </c>
      <c r="E278" s="4">
        <v>75</v>
      </c>
      <c r="F278" s="12">
        <v>70</v>
      </c>
      <c r="G278" s="1" t="s">
        <v>870</v>
      </c>
      <c r="H278" s="3">
        <v>1</v>
      </c>
      <c r="I278" s="6" t="s">
        <v>363</v>
      </c>
    </row>
    <row r="279" spans="1:9" x14ac:dyDescent="0.2">
      <c r="A279" s="1" t="s">
        <v>874</v>
      </c>
      <c r="B279" s="1" t="s">
        <v>360</v>
      </c>
      <c r="C279" s="1" t="s">
        <v>115</v>
      </c>
      <c r="D279" s="1" t="s">
        <v>875</v>
      </c>
      <c r="E279" s="4">
        <v>70</v>
      </c>
      <c r="F279" s="4">
        <v>70</v>
      </c>
      <c r="G279" s="1" t="s">
        <v>876</v>
      </c>
      <c r="H279" s="1">
        <v>2</v>
      </c>
      <c r="I279" s="1" t="s">
        <v>363</v>
      </c>
    </row>
    <row r="280" spans="1:9" x14ac:dyDescent="0.2">
      <c r="A280" s="1" t="s">
        <v>877</v>
      </c>
      <c r="B280" s="1" t="s">
        <v>464</v>
      </c>
      <c r="C280" s="1" t="s">
        <v>138</v>
      </c>
      <c r="D280" s="1" t="s">
        <v>878</v>
      </c>
      <c r="E280" s="4">
        <v>70</v>
      </c>
      <c r="F280" s="13">
        <v>70</v>
      </c>
      <c r="G280" s="1" t="s">
        <v>876</v>
      </c>
      <c r="H280" s="1">
        <v>2</v>
      </c>
      <c r="I280" s="11" t="s">
        <v>363</v>
      </c>
    </row>
    <row r="281" spans="1:9" x14ac:dyDescent="0.2">
      <c r="A281" s="1" t="s">
        <v>871</v>
      </c>
      <c r="B281" s="1" t="s">
        <v>734</v>
      </c>
      <c r="C281" s="1" t="s">
        <v>87</v>
      </c>
      <c r="D281" s="1" t="s">
        <v>872</v>
      </c>
      <c r="E281" s="4">
        <v>61</v>
      </c>
      <c r="F281" s="4">
        <v>70</v>
      </c>
      <c r="G281" s="1" t="s">
        <v>873</v>
      </c>
      <c r="H281" s="1">
        <v>2</v>
      </c>
      <c r="I281" s="1" t="s">
        <v>363</v>
      </c>
    </row>
    <row r="282" spans="1:9" x14ac:dyDescent="0.2">
      <c r="A282" s="1" t="s">
        <v>883</v>
      </c>
      <c r="B282" s="1" t="s">
        <v>540</v>
      </c>
      <c r="C282" s="1" t="s">
        <v>87</v>
      </c>
      <c r="D282" s="1" t="s">
        <v>884</v>
      </c>
      <c r="E282" s="4">
        <v>77</v>
      </c>
      <c r="F282" s="12">
        <v>69</v>
      </c>
      <c r="G282" s="1" t="s">
        <v>885</v>
      </c>
      <c r="H282" s="3">
        <v>1</v>
      </c>
      <c r="I282" s="6" t="s">
        <v>363</v>
      </c>
    </row>
    <row r="283" spans="1:9" x14ac:dyDescent="0.2">
      <c r="A283" s="1" t="s">
        <v>886</v>
      </c>
      <c r="B283" s="1" t="s">
        <v>454</v>
      </c>
      <c r="C283" s="1" t="s">
        <v>235</v>
      </c>
      <c r="D283" s="1" t="s">
        <v>887</v>
      </c>
      <c r="E283" s="12">
        <v>55</v>
      </c>
      <c r="F283" s="12">
        <v>69</v>
      </c>
      <c r="G283" s="1" t="s">
        <v>888</v>
      </c>
      <c r="H283" s="3">
        <v>1</v>
      </c>
      <c r="I283" s="6" t="s">
        <v>363</v>
      </c>
    </row>
    <row r="284" spans="1:9" x14ac:dyDescent="0.2">
      <c r="A284" s="1" t="s">
        <v>892</v>
      </c>
      <c r="B284" s="1" t="s">
        <v>893</v>
      </c>
      <c r="C284" s="1" t="s">
        <v>138</v>
      </c>
      <c r="D284" s="1" t="s">
        <v>894</v>
      </c>
      <c r="E284" s="4">
        <v>60</v>
      </c>
      <c r="F284" s="13">
        <v>67</v>
      </c>
      <c r="G284" s="1" t="s">
        <v>895</v>
      </c>
      <c r="H284" s="1">
        <v>4</v>
      </c>
      <c r="I284" s="11" t="s">
        <v>363</v>
      </c>
    </row>
    <row r="285" spans="1:9" x14ac:dyDescent="0.2">
      <c r="A285" s="1" t="s">
        <v>896</v>
      </c>
      <c r="B285" s="1" t="s">
        <v>283</v>
      </c>
      <c r="C285" s="1" t="s">
        <v>143</v>
      </c>
      <c r="D285" s="1" t="s">
        <v>897</v>
      </c>
      <c r="E285" s="4">
        <v>145</v>
      </c>
      <c r="F285" s="4">
        <v>67</v>
      </c>
      <c r="G285" s="1" t="s">
        <v>870</v>
      </c>
      <c r="H285" s="3">
        <v>1</v>
      </c>
      <c r="I285" s="1" t="s">
        <v>363</v>
      </c>
    </row>
    <row r="286" spans="1:9" x14ac:dyDescent="0.2">
      <c r="A286" s="1" t="s">
        <v>889</v>
      </c>
      <c r="B286" s="1" t="s">
        <v>283</v>
      </c>
      <c r="C286" s="1" t="s">
        <v>87</v>
      </c>
      <c r="D286" s="1" t="s">
        <v>890</v>
      </c>
      <c r="E286" s="4">
        <v>78</v>
      </c>
      <c r="F286" s="4">
        <v>67</v>
      </c>
      <c r="G286" s="1" t="s">
        <v>891</v>
      </c>
      <c r="H286" s="1">
        <v>3</v>
      </c>
      <c r="I286" s="1" t="s">
        <v>363</v>
      </c>
    </row>
    <row r="287" spans="1:9" x14ac:dyDescent="0.2">
      <c r="A287" s="1" t="s">
        <v>898</v>
      </c>
      <c r="B287" s="1" t="s">
        <v>360</v>
      </c>
      <c r="C287" s="1" t="s">
        <v>73</v>
      </c>
      <c r="D287" s="1" t="s">
        <v>899</v>
      </c>
      <c r="E287" s="4">
        <v>66</v>
      </c>
      <c r="F287" s="4">
        <v>66</v>
      </c>
      <c r="G287" s="1" t="s">
        <v>900</v>
      </c>
      <c r="H287" s="3">
        <v>1</v>
      </c>
      <c r="I287" s="1" t="s">
        <v>363</v>
      </c>
    </row>
    <row r="288" spans="1:9" x14ac:dyDescent="0.2">
      <c r="A288" s="1" t="s">
        <v>901</v>
      </c>
      <c r="B288" s="1" t="s">
        <v>360</v>
      </c>
      <c r="C288" s="1" t="s">
        <v>87</v>
      </c>
      <c r="D288" s="1" t="s">
        <v>902</v>
      </c>
      <c r="E288" s="4">
        <v>63</v>
      </c>
      <c r="F288" s="4">
        <v>65</v>
      </c>
      <c r="G288" s="1" t="s">
        <v>885</v>
      </c>
      <c r="H288" s="3">
        <v>1</v>
      </c>
      <c r="I288" s="1" t="s">
        <v>363</v>
      </c>
    </row>
    <row r="289" spans="1:9" x14ac:dyDescent="0.2">
      <c r="A289" s="1" t="s">
        <v>903</v>
      </c>
      <c r="B289" s="1" t="s">
        <v>60</v>
      </c>
      <c r="C289" s="1" t="s">
        <v>235</v>
      </c>
      <c r="D289" s="1" t="s">
        <v>904</v>
      </c>
      <c r="E289" s="4">
        <v>48</v>
      </c>
      <c r="F289" s="4">
        <v>65</v>
      </c>
      <c r="G289" s="1" t="s">
        <v>905</v>
      </c>
      <c r="H289" s="3">
        <v>1</v>
      </c>
      <c r="I289" s="1" t="s">
        <v>363</v>
      </c>
    </row>
    <row r="290" spans="1:9" x14ac:dyDescent="0.2">
      <c r="A290" s="1" t="s">
        <v>912</v>
      </c>
      <c r="B290" s="1" t="s">
        <v>454</v>
      </c>
      <c r="C290" s="1" t="s">
        <v>143</v>
      </c>
      <c r="D290" s="1" t="s">
        <v>913</v>
      </c>
      <c r="E290" s="4">
        <v>60</v>
      </c>
      <c r="F290" s="4">
        <v>64</v>
      </c>
      <c r="G290" s="1" t="s">
        <v>202</v>
      </c>
      <c r="H290" s="3">
        <v>1</v>
      </c>
      <c r="I290" s="1" t="s">
        <v>363</v>
      </c>
    </row>
    <row r="291" spans="1:9" x14ac:dyDescent="0.2">
      <c r="A291" s="1" t="s">
        <v>914</v>
      </c>
      <c r="B291" s="1" t="s">
        <v>734</v>
      </c>
      <c r="C291" s="1" t="s">
        <v>194</v>
      </c>
      <c r="D291" s="1" t="s">
        <v>915</v>
      </c>
      <c r="E291" s="4">
        <v>63</v>
      </c>
      <c r="F291" s="12">
        <v>64</v>
      </c>
      <c r="G291" s="1" t="s">
        <v>14</v>
      </c>
      <c r="H291" s="1">
        <v>2</v>
      </c>
      <c r="I291" s="6" t="s">
        <v>363</v>
      </c>
    </row>
    <row r="292" spans="1:9" x14ac:dyDescent="0.2">
      <c r="A292" s="1" t="s">
        <v>909</v>
      </c>
      <c r="B292" s="1" t="s">
        <v>385</v>
      </c>
      <c r="C292" s="1" t="s">
        <v>143</v>
      </c>
      <c r="D292" s="1" t="s">
        <v>910</v>
      </c>
      <c r="E292" s="4">
        <v>56</v>
      </c>
      <c r="F292" s="4">
        <v>64</v>
      </c>
      <c r="G292" s="1" t="s">
        <v>911</v>
      </c>
      <c r="H292" s="1">
        <v>3</v>
      </c>
      <c r="I292" s="1" t="s">
        <v>363</v>
      </c>
    </row>
    <row r="293" spans="1:9" x14ac:dyDescent="0.2">
      <c r="A293" s="6" t="s">
        <v>906</v>
      </c>
      <c r="B293" s="1" t="s">
        <v>907</v>
      </c>
      <c r="C293" s="2" t="s">
        <v>17</v>
      </c>
      <c r="D293" s="1" t="s">
        <v>908</v>
      </c>
      <c r="E293" s="4">
        <v>75</v>
      </c>
      <c r="F293" s="14">
        <v>64</v>
      </c>
      <c r="G293" s="3" t="s">
        <v>707</v>
      </c>
      <c r="H293" s="1">
        <v>3</v>
      </c>
      <c r="I293" s="1" t="s">
        <v>363</v>
      </c>
    </row>
    <row r="294" spans="1:9" x14ac:dyDescent="0.2">
      <c r="A294" s="1" t="s">
        <v>925</v>
      </c>
      <c r="B294" s="1" t="s">
        <v>464</v>
      </c>
      <c r="C294" s="1" t="s">
        <v>143</v>
      </c>
      <c r="D294" s="1" t="s">
        <v>926</v>
      </c>
      <c r="E294" s="4">
        <v>63</v>
      </c>
      <c r="F294" s="4">
        <v>63</v>
      </c>
      <c r="G294" s="1" t="s">
        <v>205</v>
      </c>
      <c r="H294" s="1">
        <v>2</v>
      </c>
      <c r="I294" s="1" t="s">
        <v>363</v>
      </c>
    </row>
    <row r="295" spans="1:9" x14ac:dyDescent="0.2">
      <c r="A295" s="1" t="s">
        <v>916</v>
      </c>
      <c r="B295" s="1" t="s">
        <v>273</v>
      </c>
      <c r="C295" s="2" t="s">
        <v>11</v>
      </c>
      <c r="D295" s="1" t="s">
        <v>917</v>
      </c>
      <c r="E295" s="4">
        <v>54</v>
      </c>
      <c r="F295" s="14">
        <v>63</v>
      </c>
      <c r="G295" s="3" t="s">
        <v>27</v>
      </c>
      <c r="H295" s="3">
        <v>1</v>
      </c>
      <c r="I295" s="1" t="s">
        <v>363</v>
      </c>
    </row>
    <row r="296" spans="1:9" x14ac:dyDescent="0.2">
      <c r="A296" s="1" t="s">
        <v>927</v>
      </c>
      <c r="B296" s="1" t="s">
        <v>360</v>
      </c>
      <c r="C296" s="1" t="s">
        <v>194</v>
      </c>
      <c r="D296" s="1" t="s">
        <v>928</v>
      </c>
      <c r="E296" s="4">
        <v>56</v>
      </c>
      <c r="F296" s="4">
        <v>63</v>
      </c>
      <c r="G296" s="1" t="s">
        <v>929</v>
      </c>
      <c r="H296" s="3">
        <v>1</v>
      </c>
      <c r="I296" s="1" t="s">
        <v>363</v>
      </c>
    </row>
    <row r="297" spans="1:9" x14ac:dyDescent="0.2">
      <c r="A297" s="6" t="s">
        <v>930</v>
      </c>
      <c r="B297" s="1" t="s">
        <v>596</v>
      </c>
      <c r="C297" s="1" t="s">
        <v>235</v>
      </c>
      <c r="D297" s="1" t="s">
        <v>931</v>
      </c>
      <c r="E297" s="4">
        <v>59</v>
      </c>
      <c r="F297" s="12">
        <v>63</v>
      </c>
      <c r="G297" s="1" t="s">
        <v>932</v>
      </c>
      <c r="H297" s="1">
        <v>2</v>
      </c>
      <c r="I297" s="6" t="s">
        <v>363</v>
      </c>
    </row>
    <row r="298" spans="1:9" x14ac:dyDescent="0.2">
      <c r="A298" s="1" t="s">
        <v>918</v>
      </c>
      <c r="B298" s="1" t="s">
        <v>33</v>
      </c>
      <c r="C298" s="2" t="s">
        <v>17</v>
      </c>
      <c r="D298" s="1" t="s">
        <v>919</v>
      </c>
      <c r="E298" s="4">
        <v>61</v>
      </c>
      <c r="F298" s="14">
        <v>63</v>
      </c>
      <c r="G298" s="3" t="s">
        <v>481</v>
      </c>
      <c r="H298" s="1">
        <v>2</v>
      </c>
      <c r="I298" s="1" t="s">
        <v>363</v>
      </c>
    </row>
    <row r="299" spans="1:9" x14ac:dyDescent="0.2">
      <c r="A299" s="1" t="s">
        <v>920</v>
      </c>
      <c r="B299" s="1" t="s">
        <v>454</v>
      </c>
      <c r="C299" s="1" t="s">
        <v>17</v>
      </c>
      <c r="D299" s="1" t="s">
        <v>921</v>
      </c>
      <c r="E299" s="4">
        <v>46</v>
      </c>
      <c r="F299" s="4">
        <v>63</v>
      </c>
      <c r="G299" s="1" t="s">
        <v>922</v>
      </c>
      <c r="H299" s="1">
        <v>2</v>
      </c>
      <c r="I299" s="1" t="s">
        <v>363</v>
      </c>
    </row>
    <row r="300" spans="1:9" x14ac:dyDescent="0.2">
      <c r="A300" s="1" t="s">
        <v>923</v>
      </c>
      <c r="B300" s="1" t="s">
        <v>273</v>
      </c>
      <c r="C300" s="1" t="s">
        <v>138</v>
      </c>
      <c r="D300" s="1" t="s">
        <v>924</v>
      </c>
      <c r="E300" s="4">
        <v>46</v>
      </c>
      <c r="F300" s="4">
        <v>63</v>
      </c>
      <c r="G300" s="1" t="s">
        <v>267</v>
      </c>
      <c r="H300" s="1">
        <v>10</v>
      </c>
      <c r="I300" s="1" t="s">
        <v>363</v>
      </c>
    </row>
    <row r="301" spans="1:9" x14ac:dyDescent="0.2">
      <c r="A301" s="1" t="s">
        <v>933</v>
      </c>
      <c r="B301" s="1" t="s">
        <v>485</v>
      </c>
      <c r="C301" s="1" t="s">
        <v>138</v>
      </c>
      <c r="D301" s="1" t="s">
        <v>934</v>
      </c>
      <c r="E301" s="4">
        <v>63</v>
      </c>
      <c r="F301" s="4">
        <v>62</v>
      </c>
      <c r="G301" s="1" t="s">
        <v>895</v>
      </c>
      <c r="H301" s="1">
        <v>4</v>
      </c>
      <c r="I301" s="1" t="s">
        <v>363</v>
      </c>
    </row>
    <row r="302" spans="1:9" x14ac:dyDescent="0.2">
      <c r="A302" s="1" t="s">
        <v>935</v>
      </c>
      <c r="B302" s="1" t="s">
        <v>360</v>
      </c>
      <c r="C302" s="1" t="s">
        <v>143</v>
      </c>
      <c r="D302" s="1" t="s">
        <v>936</v>
      </c>
      <c r="E302" s="4">
        <v>61</v>
      </c>
      <c r="F302" s="4">
        <v>62</v>
      </c>
      <c r="G302" s="1" t="s">
        <v>937</v>
      </c>
      <c r="H302" s="3">
        <v>1</v>
      </c>
      <c r="I302" s="1" t="s">
        <v>363</v>
      </c>
    </row>
    <row r="303" spans="1:9" x14ac:dyDescent="0.2">
      <c r="A303" s="1" t="s">
        <v>950</v>
      </c>
      <c r="B303" s="1" t="s">
        <v>29</v>
      </c>
      <c r="C303" s="1" t="s">
        <v>194</v>
      </c>
      <c r="D303" s="1" t="s">
        <v>951</v>
      </c>
      <c r="E303" s="4">
        <v>175</v>
      </c>
      <c r="F303" s="4">
        <v>61</v>
      </c>
      <c r="G303" s="1" t="s">
        <v>952</v>
      </c>
      <c r="H303" s="1">
        <v>10</v>
      </c>
      <c r="I303" s="1" t="s">
        <v>363</v>
      </c>
    </row>
    <row r="304" spans="1:9" x14ac:dyDescent="0.2">
      <c r="A304" s="1" t="s">
        <v>941</v>
      </c>
      <c r="B304" s="1" t="s">
        <v>360</v>
      </c>
      <c r="C304" s="1" t="s">
        <v>73</v>
      </c>
      <c r="D304" s="1" t="s">
        <v>942</v>
      </c>
      <c r="E304" s="4">
        <v>57</v>
      </c>
      <c r="F304" s="4">
        <v>61</v>
      </c>
      <c r="G304" s="1" t="s">
        <v>943</v>
      </c>
      <c r="H304" s="3">
        <v>1</v>
      </c>
      <c r="I304" s="1" t="s">
        <v>363</v>
      </c>
    </row>
    <row r="305" spans="1:11" x14ac:dyDescent="0.2">
      <c r="A305" s="1" t="s">
        <v>944</v>
      </c>
      <c r="B305" s="1" t="s">
        <v>360</v>
      </c>
      <c r="C305" s="1" t="s">
        <v>87</v>
      </c>
      <c r="D305" s="1" t="s">
        <v>945</v>
      </c>
      <c r="E305" s="4">
        <v>94</v>
      </c>
      <c r="F305" s="4">
        <v>61</v>
      </c>
      <c r="G305" s="1" t="s">
        <v>946</v>
      </c>
      <c r="H305" s="1">
        <v>10</v>
      </c>
      <c r="I305" s="1" t="s">
        <v>363</v>
      </c>
    </row>
    <row r="306" spans="1:11" x14ac:dyDescent="0.2">
      <c r="A306" s="1" t="s">
        <v>953</v>
      </c>
      <c r="B306" s="1" t="s">
        <v>734</v>
      </c>
      <c r="C306" s="1" t="s">
        <v>235</v>
      </c>
      <c r="D306" s="1" t="s">
        <v>954</v>
      </c>
      <c r="E306" s="12">
        <v>54</v>
      </c>
      <c r="F306" s="12">
        <v>61</v>
      </c>
      <c r="G306" s="1" t="s">
        <v>14</v>
      </c>
      <c r="H306" s="1">
        <v>2</v>
      </c>
      <c r="I306" s="6" t="s">
        <v>363</v>
      </c>
    </row>
    <row r="307" spans="1:11" x14ac:dyDescent="0.2">
      <c r="A307" s="1" t="s">
        <v>938</v>
      </c>
      <c r="B307" s="1" t="s">
        <v>60</v>
      </c>
      <c r="C307" s="1" t="s">
        <v>34</v>
      </c>
      <c r="D307" s="1" t="s">
        <v>939</v>
      </c>
      <c r="E307" s="4">
        <v>58</v>
      </c>
      <c r="F307" s="4">
        <v>61</v>
      </c>
      <c r="G307" s="1" t="s">
        <v>940</v>
      </c>
      <c r="H307" s="1">
        <v>3</v>
      </c>
      <c r="I307" s="1" t="s">
        <v>363</v>
      </c>
    </row>
    <row r="308" spans="1:11" x14ac:dyDescent="0.2">
      <c r="A308" s="1" t="s">
        <v>947</v>
      </c>
      <c r="B308" s="1" t="s">
        <v>273</v>
      </c>
      <c r="C308" s="1" t="s">
        <v>194</v>
      </c>
      <c r="D308" s="1" t="s">
        <v>948</v>
      </c>
      <c r="E308" s="4">
        <v>29</v>
      </c>
      <c r="F308" s="12">
        <v>61</v>
      </c>
      <c r="G308" s="1" t="s">
        <v>374</v>
      </c>
      <c r="H308" s="1">
        <v>3</v>
      </c>
      <c r="I308" s="6" t="s">
        <v>363</v>
      </c>
      <c r="K308" s="11" t="s">
        <v>949</v>
      </c>
    </row>
    <row r="309" spans="1:11" x14ac:dyDescent="0.2">
      <c r="A309" s="1" t="s">
        <v>957</v>
      </c>
      <c r="B309" s="1" t="s">
        <v>360</v>
      </c>
      <c r="C309" s="1" t="s">
        <v>138</v>
      </c>
      <c r="D309" s="1" t="s">
        <v>958</v>
      </c>
      <c r="E309" s="4">
        <v>53</v>
      </c>
      <c r="F309" s="4">
        <v>60</v>
      </c>
      <c r="G309" s="1" t="s">
        <v>959</v>
      </c>
      <c r="H309" s="1">
        <v>1</v>
      </c>
      <c r="I309" s="1" t="s">
        <v>363</v>
      </c>
    </row>
    <row r="310" spans="1:11" x14ac:dyDescent="0.2">
      <c r="A310" s="1" t="s">
        <v>955</v>
      </c>
      <c r="B310" s="1" t="s">
        <v>360</v>
      </c>
      <c r="C310" s="1" t="s">
        <v>115</v>
      </c>
      <c r="D310" s="1" t="s">
        <v>956</v>
      </c>
      <c r="E310" s="4">
        <v>52</v>
      </c>
      <c r="F310" s="4">
        <v>60</v>
      </c>
      <c r="G310" s="1" t="s">
        <v>784</v>
      </c>
      <c r="H310" s="1">
        <v>2</v>
      </c>
      <c r="I310" s="1" t="s">
        <v>363</v>
      </c>
    </row>
    <row r="311" spans="1:11" x14ac:dyDescent="0.2">
      <c r="A311" s="1" t="s">
        <v>960</v>
      </c>
      <c r="B311" s="1" t="s">
        <v>360</v>
      </c>
      <c r="C311" s="1" t="s">
        <v>261</v>
      </c>
      <c r="D311" s="1" t="s">
        <v>961</v>
      </c>
      <c r="E311" s="4">
        <v>51</v>
      </c>
      <c r="F311" s="4">
        <v>60</v>
      </c>
      <c r="G311" s="1" t="s">
        <v>618</v>
      </c>
      <c r="H311" s="1">
        <v>3</v>
      </c>
      <c r="I311" s="1" t="s">
        <v>363</v>
      </c>
    </row>
    <row r="312" spans="1:11" x14ac:dyDescent="0.2">
      <c r="A312" s="1" t="s">
        <v>962</v>
      </c>
      <c r="B312" s="1" t="s">
        <v>360</v>
      </c>
      <c r="C312" s="1" t="s">
        <v>34</v>
      </c>
      <c r="D312" s="1" t="s">
        <v>963</v>
      </c>
      <c r="E312" s="4">
        <v>33</v>
      </c>
      <c r="F312" s="4">
        <v>59</v>
      </c>
      <c r="G312" s="1" t="s">
        <v>964</v>
      </c>
      <c r="H312" s="1">
        <v>3</v>
      </c>
      <c r="I312" s="1" t="s">
        <v>363</v>
      </c>
    </row>
    <row r="313" spans="1:11" x14ac:dyDescent="0.2">
      <c r="A313" s="1" t="s">
        <v>965</v>
      </c>
      <c r="B313" s="1" t="s">
        <v>372</v>
      </c>
      <c r="C313" s="1" t="s">
        <v>143</v>
      </c>
      <c r="D313" s="1" t="s">
        <v>966</v>
      </c>
      <c r="E313" s="4">
        <v>60</v>
      </c>
      <c r="F313" s="4">
        <v>59</v>
      </c>
      <c r="G313" s="1" t="s">
        <v>967</v>
      </c>
      <c r="H313" s="1">
        <v>3</v>
      </c>
      <c r="I313" s="1" t="s">
        <v>363</v>
      </c>
    </row>
    <row r="314" spans="1:11" x14ac:dyDescent="0.2">
      <c r="A314" s="1" t="s">
        <v>974</v>
      </c>
      <c r="B314" s="1" t="s">
        <v>273</v>
      </c>
      <c r="C314" s="1" t="s">
        <v>73</v>
      </c>
      <c r="D314" s="1" t="s">
        <v>975</v>
      </c>
      <c r="E314" s="4">
        <v>53</v>
      </c>
      <c r="F314" s="4">
        <v>58</v>
      </c>
      <c r="G314" s="1" t="s">
        <v>976</v>
      </c>
      <c r="H314" s="3">
        <v>1</v>
      </c>
      <c r="I314" s="1" t="s">
        <v>363</v>
      </c>
    </row>
    <row r="315" spans="1:11" x14ac:dyDescent="0.2">
      <c r="A315" s="1" t="s">
        <v>968</v>
      </c>
      <c r="B315" s="1" t="s">
        <v>33</v>
      </c>
      <c r="C315" s="2" t="s">
        <v>17</v>
      </c>
      <c r="D315" s="1" t="s">
        <v>969</v>
      </c>
      <c r="E315" s="4">
        <v>89</v>
      </c>
      <c r="F315" s="14">
        <v>58</v>
      </c>
      <c r="G315" s="3" t="s">
        <v>970</v>
      </c>
      <c r="H315" s="3">
        <v>1</v>
      </c>
      <c r="I315" s="1" t="s">
        <v>363</v>
      </c>
    </row>
    <row r="316" spans="1:11" x14ac:dyDescent="0.2">
      <c r="A316" s="1" t="s">
        <v>971</v>
      </c>
      <c r="B316" s="1" t="s">
        <v>360</v>
      </c>
      <c r="C316" s="1" t="s">
        <v>34</v>
      </c>
      <c r="D316" s="1" t="s">
        <v>972</v>
      </c>
      <c r="E316" s="4">
        <v>63</v>
      </c>
      <c r="F316" s="4">
        <v>58</v>
      </c>
      <c r="G316" s="1" t="s">
        <v>973</v>
      </c>
      <c r="H316" s="1">
        <v>2</v>
      </c>
      <c r="I316" s="1" t="s">
        <v>363</v>
      </c>
    </row>
    <row r="317" spans="1:11" x14ac:dyDescent="0.2">
      <c r="A317" s="1" t="s">
        <v>983</v>
      </c>
      <c r="B317" s="1" t="s">
        <v>360</v>
      </c>
      <c r="C317" s="1" t="s">
        <v>235</v>
      </c>
      <c r="D317" s="1" t="s">
        <v>984</v>
      </c>
      <c r="E317" s="4">
        <v>44</v>
      </c>
      <c r="F317" s="4">
        <v>58</v>
      </c>
      <c r="G317" s="1" t="s">
        <v>985</v>
      </c>
      <c r="H317" s="1">
        <v>3</v>
      </c>
      <c r="I317" s="1" t="s">
        <v>363</v>
      </c>
    </row>
    <row r="318" spans="1:11" x14ac:dyDescent="0.2">
      <c r="A318" s="1" t="s">
        <v>986</v>
      </c>
      <c r="B318" s="1" t="s">
        <v>360</v>
      </c>
      <c r="C318" s="1" t="s">
        <v>987</v>
      </c>
      <c r="D318" s="1" t="s">
        <v>988</v>
      </c>
      <c r="E318" s="4">
        <v>47</v>
      </c>
      <c r="F318" s="12">
        <v>58</v>
      </c>
      <c r="G318" s="1" t="s">
        <v>989</v>
      </c>
      <c r="H318" s="1">
        <v>3</v>
      </c>
      <c r="I318" s="1" t="s">
        <v>363</v>
      </c>
    </row>
    <row r="319" spans="1:11" x14ac:dyDescent="0.2">
      <c r="A319" s="1" t="s">
        <v>980</v>
      </c>
      <c r="B319" s="1" t="s">
        <v>372</v>
      </c>
      <c r="C319" s="1" t="s">
        <v>194</v>
      </c>
      <c r="D319" s="1" t="s">
        <v>981</v>
      </c>
      <c r="E319" s="4">
        <v>55</v>
      </c>
      <c r="F319" s="4">
        <v>58</v>
      </c>
      <c r="G319" s="1" t="s">
        <v>982</v>
      </c>
      <c r="H319" s="1">
        <v>3</v>
      </c>
      <c r="I319" s="1" t="s">
        <v>363</v>
      </c>
    </row>
    <row r="320" spans="1:11" x14ac:dyDescent="0.2">
      <c r="A320" s="1" t="s">
        <v>977</v>
      </c>
      <c r="B320" s="1" t="s">
        <v>360</v>
      </c>
      <c r="C320" s="1" t="s">
        <v>115</v>
      </c>
      <c r="D320" s="1" t="s">
        <v>978</v>
      </c>
      <c r="E320" s="4">
        <v>44</v>
      </c>
      <c r="F320" s="4">
        <v>58</v>
      </c>
      <c r="G320" s="1" t="s">
        <v>979</v>
      </c>
      <c r="H320" s="1">
        <v>7</v>
      </c>
      <c r="I320" s="1" t="s">
        <v>363</v>
      </c>
    </row>
    <row r="321" spans="1:11" x14ac:dyDescent="0.2">
      <c r="A321" s="1" t="s">
        <v>990</v>
      </c>
      <c r="B321" s="1" t="s">
        <v>60</v>
      </c>
      <c r="C321" s="1" t="s">
        <v>34</v>
      </c>
      <c r="D321" s="1" t="s">
        <v>991</v>
      </c>
      <c r="E321" s="4">
        <v>53</v>
      </c>
      <c r="F321" s="4">
        <v>57</v>
      </c>
      <c r="G321" s="1" t="s">
        <v>992</v>
      </c>
      <c r="H321" s="3">
        <v>1</v>
      </c>
      <c r="I321" s="1" t="s">
        <v>363</v>
      </c>
    </row>
    <row r="322" spans="1:11" x14ac:dyDescent="0.2">
      <c r="A322" s="1" t="s">
        <v>1001</v>
      </c>
      <c r="B322" s="1" t="s">
        <v>164</v>
      </c>
      <c r="C322" s="1" t="s">
        <v>194</v>
      </c>
      <c r="D322" s="1" t="s">
        <v>1002</v>
      </c>
      <c r="E322" s="4">
        <v>101</v>
      </c>
      <c r="F322" s="4">
        <v>57</v>
      </c>
      <c r="G322" s="1" t="s">
        <v>1003</v>
      </c>
      <c r="H322" s="3">
        <v>1</v>
      </c>
      <c r="I322" s="1" t="s">
        <v>363</v>
      </c>
    </row>
    <row r="323" spans="1:11" x14ac:dyDescent="0.2">
      <c r="A323" s="1" t="s">
        <v>1004</v>
      </c>
      <c r="B323" s="1" t="s">
        <v>1005</v>
      </c>
      <c r="C323" s="1" t="s">
        <v>194</v>
      </c>
      <c r="D323" s="1" t="s">
        <v>1006</v>
      </c>
      <c r="E323" s="12">
        <v>50</v>
      </c>
      <c r="F323" s="12">
        <v>57</v>
      </c>
      <c r="G323" s="1" t="s">
        <v>888</v>
      </c>
      <c r="H323" s="3">
        <v>1</v>
      </c>
      <c r="I323" s="1" t="s">
        <v>363</v>
      </c>
    </row>
    <row r="324" spans="1:11" x14ac:dyDescent="0.2">
      <c r="A324" s="1" t="s">
        <v>993</v>
      </c>
      <c r="B324" s="1" t="s">
        <v>454</v>
      </c>
      <c r="C324" s="1" t="s">
        <v>143</v>
      </c>
      <c r="D324" s="1" t="s">
        <v>994</v>
      </c>
      <c r="E324" s="4">
        <v>50</v>
      </c>
      <c r="F324" s="4">
        <v>57</v>
      </c>
      <c r="G324" s="1" t="s">
        <v>995</v>
      </c>
      <c r="H324" s="1">
        <v>10</v>
      </c>
      <c r="I324" s="1" t="s">
        <v>363</v>
      </c>
    </row>
    <row r="325" spans="1:11" x14ac:dyDescent="0.2">
      <c r="A325" s="1" t="s">
        <v>996</v>
      </c>
      <c r="B325" s="1" t="s">
        <v>734</v>
      </c>
      <c r="C325" s="1" t="s">
        <v>143</v>
      </c>
      <c r="D325" s="1" t="s">
        <v>997</v>
      </c>
      <c r="E325" s="4">
        <v>97</v>
      </c>
      <c r="F325" s="4">
        <v>57</v>
      </c>
      <c r="G325" s="1" t="s">
        <v>998</v>
      </c>
      <c r="H325" s="1">
        <v>2</v>
      </c>
      <c r="I325" s="1" t="s">
        <v>363</v>
      </c>
    </row>
    <row r="326" spans="1:11" x14ac:dyDescent="0.2">
      <c r="A326" s="1" t="s">
        <v>999</v>
      </c>
      <c r="B326" s="1" t="s">
        <v>464</v>
      </c>
      <c r="C326" s="1" t="s">
        <v>143</v>
      </c>
      <c r="D326" s="1" t="s">
        <v>1000</v>
      </c>
      <c r="E326" s="4">
        <v>26</v>
      </c>
      <c r="F326" s="4">
        <v>57</v>
      </c>
      <c r="G326" s="1" t="s">
        <v>159</v>
      </c>
      <c r="H326" s="1">
        <v>2</v>
      </c>
      <c r="I326" s="1" t="s">
        <v>363</v>
      </c>
    </row>
    <row r="327" spans="1:11" x14ac:dyDescent="0.2">
      <c r="A327" s="1" t="s">
        <v>1007</v>
      </c>
      <c r="B327" s="1" t="s">
        <v>283</v>
      </c>
      <c r="C327" s="1" t="s">
        <v>194</v>
      </c>
      <c r="D327" s="1" t="s">
        <v>1008</v>
      </c>
      <c r="E327" s="4">
        <v>57</v>
      </c>
      <c r="F327" s="4">
        <v>57</v>
      </c>
      <c r="G327" s="1" t="s">
        <v>184</v>
      </c>
      <c r="H327" s="1">
        <v>3</v>
      </c>
      <c r="I327" s="1" t="s">
        <v>363</v>
      </c>
    </row>
    <row r="328" spans="1:11" x14ac:dyDescent="0.2">
      <c r="A328" s="1" t="s">
        <v>1009</v>
      </c>
      <c r="B328" s="1" t="s">
        <v>60</v>
      </c>
      <c r="C328" s="1" t="s">
        <v>235</v>
      </c>
      <c r="D328" s="1" t="s">
        <v>1010</v>
      </c>
      <c r="E328" s="4">
        <v>48</v>
      </c>
      <c r="F328" s="4">
        <v>57</v>
      </c>
      <c r="G328" s="1" t="s">
        <v>787</v>
      </c>
      <c r="H328" s="1">
        <v>3</v>
      </c>
      <c r="I328" s="1" t="s">
        <v>363</v>
      </c>
    </row>
    <row r="329" spans="1:11" x14ac:dyDescent="0.2">
      <c r="A329" s="1" t="s">
        <v>1013</v>
      </c>
      <c r="B329" s="1" t="s">
        <v>1014</v>
      </c>
      <c r="C329" s="1" t="s">
        <v>34</v>
      </c>
      <c r="D329" s="1" t="s">
        <v>1015</v>
      </c>
      <c r="E329" s="4">
        <v>45</v>
      </c>
      <c r="F329" s="4">
        <v>56</v>
      </c>
      <c r="G329" s="1" t="s">
        <v>1016</v>
      </c>
      <c r="H329" s="1">
        <v>1</v>
      </c>
      <c r="I329" s="1" t="s">
        <v>363</v>
      </c>
    </row>
    <row r="330" spans="1:11" x14ac:dyDescent="0.2">
      <c r="A330" s="1" t="s">
        <v>1027</v>
      </c>
      <c r="B330" s="1" t="s">
        <v>283</v>
      </c>
      <c r="C330" s="1" t="s">
        <v>194</v>
      </c>
      <c r="D330" s="1" t="s">
        <v>1028</v>
      </c>
      <c r="E330" s="4">
        <v>60</v>
      </c>
      <c r="F330" s="4">
        <v>56</v>
      </c>
      <c r="G330" s="1" t="s">
        <v>1029</v>
      </c>
      <c r="H330" s="1">
        <v>4</v>
      </c>
      <c r="I330" s="1" t="s">
        <v>363</v>
      </c>
    </row>
    <row r="331" spans="1:11" x14ac:dyDescent="0.2">
      <c r="A331" s="1" t="s">
        <v>1023</v>
      </c>
      <c r="B331" s="1" t="s">
        <v>1024</v>
      </c>
      <c r="C331" s="1" t="s">
        <v>138</v>
      </c>
      <c r="D331" s="1" t="s">
        <v>1025</v>
      </c>
      <c r="E331" s="4">
        <v>51</v>
      </c>
      <c r="F331" s="4">
        <v>56</v>
      </c>
      <c r="G331" s="1" t="s">
        <v>1026</v>
      </c>
      <c r="H331" s="3">
        <v>1</v>
      </c>
      <c r="I331" s="1" t="s">
        <v>363</v>
      </c>
    </row>
    <row r="332" spans="1:11" x14ac:dyDescent="0.2">
      <c r="A332" s="6" t="s">
        <v>1011</v>
      </c>
      <c r="B332" s="1" t="s">
        <v>60</v>
      </c>
      <c r="C332" s="1" t="s">
        <v>17</v>
      </c>
      <c r="D332" s="1" t="s">
        <v>1012</v>
      </c>
      <c r="E332" s="4">
        <v>52</v>
      </c>
      <c r="F332" s="12">
        <v>56</v>
      </c>
      <c r="G332" s="1" t="s">
        <v>587</v>
      </c>
      <c r="H332" s="3">
        <v>1</v>
      </c>
      <c r="I332" s="6" t="s">
        <v>363</v>
      </c>
    </row>
    <row r="333" spans="1:11" x14ac:dyDescent="0.2">
      <c r="A333" s="1" t="s">
        <v>1020</v>
      </c>
      <c r="B333" s="1" t="s">
        <v>360</v>
      </c>
      <c r="C333" s="1" t="s">
        <v>115</v>
      </c>
      <c r="D333" s="1" t="s">
        <v>1021</v>
      </c>
      <c r="E333" s="4">
        <v>58</v>
      </c>
      <c r="F333" s="4">
        <v>56</v>
      </c>
      <c r="G333" s="1" t="s">
        <v>1022</v>
      </c>
      <c r="H333" s="3">
        <v>1</v>
      </c>
      <c r="I333" s="1" t="s">
        <v>363</v>
      </c>
    </row>
    <row r="334" spans="1:11" x14ac:dyDescent="0.2">
      <c r="A334" s="1" t="s">
        <v>1030</v>
      </c>
      <c r="B334" s="1" t="s">
        <v>60</v>
      </c>
      <c r="C334" s="1" t="s">
        <v>235</v>
      </c>
      <c r="D334" s="1" t="s">
        <v>1031</v>
      </c>
      <c r="E334" s="4">
        <v>54</v>
      </c>
      <c r="F334" s="4">
        <v>56</v>
      </c>
      <c r="G334" s="1" t="s">
        <v>1032</v>
      </c>
      <c r="H334" s="3">
        <v>1</v>
      </c>
      <c r="I334" s="1" t="s">
        <v>363</v>
      </c>
    </row>
    <row r="335" spans="1:11" x14ac:dyDescent="0.2">
      <c r="A335" s="1" t="s">
        <v>1017</v>
      </c>
      <c r="B335" s="1" t="s">
        <v>283</v>
      </c>
      <c r="C335" s="1" t="s">
        <v>87</v>
      </c>
      <c r="D335" s="1" t="s">
        <v>1018</v>
      </c>
      <c r="E335" s="4">
        <v>76</v>
      </c>
      <c r="F335" s="4">
        <v>56</v>
      </c>
      <c r="G335" s="1" t="s">
        <v>1019</v>
      </c>
      <c r="H335" s="3">
        <v>1</v>
      </c>
      <c r="I335" s="1" t="s">
        <v>363</v>
      </c>
    </row>
    <row r="336" spans="1:11" x14ac:dyDescent="0.2">
      <c r="A336" s="6" t="s">
        <v>1033</v>
      </c>
      <c r="B336" s="1" t="s">
        <v>485</v>
      </c>
      <c r="C336" s="1" t="s">
        <v>235</v>
      </c>
      <c r="D336" s="1" t="s">
        <v>1034</v>
      </c>
      <c r="E336" s="4">
        <v>38</v>
      </c>
      <c r="F336" s="12">
        <v>56</v>
      </c>
      <c r="G336" s="1" t="s">
        <v>1035</v>
      </c>
      <c r="H336" s="3">
        <v>1</v>
      </c>
      <c r="I336" s="6" t="s">
        <v>363</v>
      </c>
      <c r="K336" t="s">
        <v>1036</v>
      </c>
    </row>
    <row r="337" spans="1:9" x14ac:dyDescent="0.2">
      <c r="A337" s="1" t="s">
        <v>1039</v>
      </c>
      <c r="B337" s="1" t="s">
        <v>273</v>
      </c>
      <c r="C337" s="1" t="s">
        <v>87</v>
      </c>
      <c r="D337" s="1" t="s">
        <v>1040</v>
      </c>
      <c r="E337" s="4">
        <v>43</v>
      </c>
      <c r="F337" s="4">
        <v>55</v>
      </c>
      <c r="G337" s="1" t="s">
        <v>1041</v>
      </c>
      <c r="H337" s="3">
        <v>1</v>
      </c>
      <c r="I337" s="1" t="s">
        <v>363</v>
      </c>
    </row>
    <row r="338" spans="1:9" x14ac:dyDescent="0.2">
      <c r="A338" s="1" t="s">
        <v>1042</v>
      </c>
      <c r="B338" s="1" t="s">
        <v>60</v>
      </c>
      <c r="C338" s="1" t="s">
        <v>115</v>
      </c>
      <c r="D338" s="1" t="s">
        <v>1043</v>
      </c>
      <c r="E338" s="4">
        <v>56</v>
      </c>
      <c r="F338" s="4">
        <v>55</v>
      </c>
      <c r="G338" s="1" t="s">
        <v>1044</v>
      </c>
      <c r="H338" s="3">
        <v>1</v>
      </c>
      <c r="I338" s="1" t="s">
        <v>363</v>
      </c>
    </row>
    <row r="339" spans="1:9" x14ac:dyDescent="0.2">
      <c r="A339" s="1" t="s">
        <v>1045</v>
      </c>
      <c r="B339" s="1" t="s">
        <v>60</v>
      </c>
      <c r="C339" s="1" t="s">
        <v>235</v>
      </c>
      <c r="D339" s="1" t="s">
        <v>1046</v>
      </c>
      <c r="E339" s="4">
        <v>50</v>
      </c>
      <c r="F339" s="4">
        <v>55</v>
      </c>
      <c r="G339" s="1" t="s">
        <v>537</v>
      </c>
      <c r="H339" s="3">
        <v>1</v>
      </c>
      <c r="I339" s="1" t="s">
        <v>363</v>
      </c>
    </row>
    <row r="340" spans="1:9" x14ac:dyDescent="0.2">
      <c r="A340" s="1" t="s">
        <v>1037</v>
      </c>
      <c r="B340" s="1" t="s">
        <v>907</v>
      </c>
      <c r="C340" s="1" t="s">
        <v>87</v>
      </c>
      <c r="D340" s="1" t="s">
        <v>1038</v>
      </c>
      <c r="E340" s="4">
        <v>56</v>
      </c>
      <c r="F340" s="4">
        <v>55</v>
      </c>
      <c r="G340" s="1" t="s">
        <v>826</v>
      </c>
      <c r="H340" s="1">
        <v>10</v>
      </c>
      <c r="I340" s="1" t="s">
        <v>363</v>
      </c>
    </row>
    <row r="341" spans="1:9" x14ac:dyDescent="0.2">
      <c r="A341" s="1" t="s">
        <v>1047</v>
      </c>
      <c r="B341" s="1" t="s">
        <v>60</v>
      </c>
      <c r="C341" s="1" t="s">
        <v>73</v>
      </c>
      <c r="D341" s="1" t="s">
        <v>1048</v>
      </c>
      <c r="E341" s="4">
        <v>54</v>
      </c>
      <c r="F341" s="4">
        <v>54</v>
      </c>
      <c r="G341" s="1" t="s">
        <v>184</v>
      </c>
      <c r="H341" s="1">
        <v>3</v>
      </c>
      <c r="I341" s="1" t="s">
        <v>363</v>
      </c>
    </row>
    <row r="342" spans="1:9" x14ac:dyDescent="0.2">
      <c r="A342" s="1" t="s">
        <v>1052</v>
      </c>
      <c r="B342" s="1" t="s">
        <v>360</v>
      </c>
      <c r="C342" s="1" t="s">
        <v>87</v>
      </c>
      <c r="D342" s="1" t="s">
        <v>1053</v>
      </c>
      <c r="E342" s="4">
        <v>58</v>
      </c>
      <c r="F342" s="4">
        <v>53</v>
      </c>
      <c r="G342" s="1" t="s">
        <v>992</v>
      </c>
      <c r="H342" s="3">
        <v>1</v>
      </c>
      <c r="I342" s="1" t="s">
        <v>363</v>
      </c>
    </row>
    <row r="343" spans="1:9" x14ac:dyDescent="0.2">
      <c r="A343" s="1" t="s">
        <v>1059</v>
      </c>
      <c r="B343" s="1" t="s">
        <v>454</v>
      </c>
      <c r="C343" s="1" t="s">
        <v>261</v>
      </c>
      <c r="D343" s="1" t="s">
        <v>1060</v>
      </c>
      <c r="E343" s="4">
        <v>43</v>
      </c>
      <c r="F343" s="4">
        <v>53</v>
      </c>
      <c r="G343" s="1" t="s">
        <v>1061</v>
      </c>
      <c r="H343" s="3">
        <v>1</v>
      </c>
      <c r="I343" s="1" t="s">
        <v>363</v>
      </c>
    </row>
    <row r="344" spans="1:9" x14ac:dyDescent="0.2">
      <c r="A344" s="1" t="s">
        <v>1054</v>
      </c>
      <c r="B344" s="1" t="s">
        <v>485</v>
      </c>
      <c r="C344" s="1" t="s">
        <v>235</v>
      </c>
      <c r="D344" s="1" t="s">
        <v>1055</v>
      </c>
      <c r="E344" s="4">
        <v>43</v>
      </c>
      <c r="F344" s="4">
        <v>53</v>
      </c>
      <c r="G344" s="1" t="s">
        <v>1056</v>
      </c>
      <c r="H344" s="3">
        <v>1</v>
      </c>
      <c r="I344" s="1" t="s">
        <v>363</v>
      </c>
    </row>
    <row r="345" spans="1:9" x14ac:dyDescent="0.2">
      <c r="A345" s="1" t="s">
        <v>1049</v>
      </c>
      <c r="B345" s="1" t="s">
        <v>454</v>
      </c>
      <c r="C345" s="2" t="s">
        <v>17</v>
      </c>
      <c r="D345" s="1" t="s">
        <v>1050</v>
      </c>
      <c r="E345" s="4">
        <v>44</v>
      </c>
      <c r="F345" s="14">
        <v>53</v>
      </c>
      <c r="G345" s="3" t="s">
        <v>1051</v>
      </c>
      <c r="H345" s="1">
        <v>3</v>
      </c>
      <c r="I345" s="1" t="s">
        <v>363</v>
      </c>
    </row>
    <row r="346" spans="1:9" x14ac:dyDescent="0.2">
      <c r="A346" s="1" t="s">
        <v>1057</v>
      </c>
      <c r="B346" s="1" t="s">
        <v>365</v>
      </c>
      <c r="C346" s="1" t="s">
        <v>235</v>
      </c>
      <c r="D346" s="1" t="s">
        <v>1058</v>
      </c>
      <c r="E346" s="4">
        <v>47</v>
      </c>
      <c r="F346" s="12">
        <v>53</v>
      </c>
      <c r="G346" s="1" t="s">
        <v>162</v>
      </c>
      <c r="H346" s="1">
        <v>3</v>
      </c>
      <c r="I346" s="1" t="s">
        <v>363</v>
      </c>
    </row>
    <row r="347" spans="1:9" x14ac:dyDescent="0.2">
      <c r="A347" s="1" t="s">
        <v>1065</v>
      </c>
      <c r="B347" s="1" t="s">
        <v>360</v>
      </c>
      <c r="C347" s="1" t="s">
        <v>138</v>
      </c>
      <c r="D347" s="1" t="s">
        <v>1066</v>
      </c>
      <c r="E347" s="4">
        <v>54</v>
      </c>
      <c r="F347" s="13">
        <v>52</v>
      </c>
      <c r="G347" s="1" t="s">
        <v>798</v>
      </c>
      <c r="H347" s="3">
        <v>1</v>
      </c>
      <c r="I347" s="11" t="s">
        <v>363</v>
      </c>
    </row>
    <row r="348" spans="1:9" x14ac:dyDescent="0.2">
      <c r="A348" s="1" t="s">
        <v>1067</v>
      </c>
      <c r="B348" s="1" t="s">
        <v>1068</v>
      </c>
      <c r="C348" s="1" t="s">
        <v>143</v>
      </c>
      <c r="D348" s="1" t="s">
        <v>1069</v>
      </c>
      <c r="E348" s="4">
        <v>44</v>
      </c>
      <c r="F348" s="4">
        <v>52</v>
      </c>
      <c r="G348" s="1" t="s">
        <v>1070</v>
      </c>
      <c r="H348" s="1">
        <v>2</v>
      </c>
      <c r="I348" s="1" t="s">
        <v>363</v>
      </c>
    </row>
    <row r="349" spans="1:9" x14ac:dyDescent="0.2">
      <c r="A349" s="1" t="s">
        <v>1062</v>
      </c>
      <c r="B349" s="1" t="s">
        <v>60</v>
      </c>
      <c r="C349" s="1" t="s">
        <v>73</v>
      </c>
      <c r="D349" s="1" t="s">
        <v>1063</v>
      </c>
      <c r="E349" s="4">
        <v>54</v>
      </c>
      <c r="F349" s="4">
        <v>52</v>
      </c>
      <c r="G349" s="1" t="s">
        <v>1064</v>
      </c>
      <c r="H349" s="1">
        <v>3</v>
      </c>
      <c r="I349" s="1" t="s">
        <v>363</v>
      </c>
    </row>
    <row r="350" spans="1:9" x14ac:dyDescent="0.2">
      <c r="A350" s="1" t="s">
        <v>1079</v>
      </c>
      <c r="B350" s="1" t="s">
        <v>360</v>
      </c>
      <c r="C350" s="1" t="s">
        <v>235</v>
      </c>
      <c r="D350" s="1" t="s">
        <v>1080</v>
      </c>
      <c r="E350" s="4">
        <v>43</v>
      </c>
      <c r="F350" s="12">
        <v>51</v>
      </c>
      <c r="G350" s="1" t="s">
        <v>166</v>
      </c>
      <c r="H350" s="3">
        <v>1</v>
      </c>
      <c r="I350" s="6" t="s">
        <v>363</v>
      </c>
    </row>
    <row r="351" spans="1:9" x14ac:dyDescent="0.2">
      <c r="A351" s="1" t="s">
        <v>1076</v>
      </c>
      <c r="B351" s="1" t="s">
        <v>283</v>
      </c>
      <c r="C351" s="1" t="s">
        <v>194</v>
      </c>
      <c r="D351" s="1" t="s">
        <v>1077</v>
      </c>
      <c r="E351" s="4">
        <v>39</v>
      </c>
      <c r="F351" s="4">
        <v>51</v>
      </c>
      <c r="G351" s="1" t="s">
        <v>1078</v>
      </c>
      <c r="H351" s="1">
        <v>2</v>
      </c>
      <c r="I351" s="1" t="s">
        <v>363</v>
      </c>
    </row>
    <row r="352" spans="1:9" x14ac:dyDescent="0.2">
      <c r="A352" s="1" t="s">
        <v>1071</v>
      </c>
      <c r="B352" s="1" t="s">
        <v>506</v>
      </c>
      <c r="C352" s="2" t="s">
        <v>11</v>
      </c>
      <c r="D352" s="1" t="s">
        <v>1072</v>
      </c>
      <c r="E352" s="4">
        <v>26</v>
      </c>
      <c r="F352" s="14">
        <v>51</v>
      </c>
      <c r="G352" s="3" t="s">
        <v>528</v>
      </c>
      <c r="H352" s="1">
        <v>3</v>
      </c>
      <c r="I352" s="1" t="s">
        <v>363</v>
      </c>
    </row>
    <row r="353" spans="1:11" x14ac:dyDescent="0.2">
      <c r="A353" s="1" t="s">
        <v>1073</v>
      </c>
      <c r="B353" s="1" t="s">
        <v>360</v>
      </c>
      <c r="C353" s="1">
        <v>1999</v>
      </c>
      <c r="D353" s="1" t="s">
        <v>1074</v>
      </c>
      <c r="E353" s="12">
        <v>32</v>
      </c>
      <c r="F353" s="12">
        <v>51</v>
      </c>
      <c r="G353" s="1" t="s">
        <v>2648</v>
      </c>
      <c r="H353" s="1">
        <v>3</v>
      </c>
      <c r="I353" s="1" t="s">
        <v>363</v>
      </c>
      <c r="K353" s="11" t="s">
        <v>1075</v>
      </c>
    </row>
    <row r="354" spans="1:11" x14ac:dyDescent="0.2">
      <c r="A354" s="1" t="s">
        <v>1086</v>
      </c>
      <c r="B354" s="1" t="s">
        <v>60</v>
      </c>
      <c r="C354" s="1" t="s">
        <v>115</v>
      </c>
      <c r="D354" s="1" t="s">
        <v>1087</v>
      </c>
      <c r="E354" s="4">
        <v>43</v>
      </c>
      <c r="F354" s="4">
        <v>50</v>
      </c>
      <c r="G354" s="1" t="s">
        <v>1088</v>
      </c>
      <c r="H354" s="3">
        <v>1</v>
      </c>
      <c r="I354" s="1" t="s">
        <v>363</v>
      </c>
    </row>
    <row r="355" spans="1:11" x14ac:dyDescent="0.2">
      <c r="A355" s="1" t="s">
        <v>1081</v>
      </c>
      <c r="B355" s="1" t="s">
        <v>360</v>
      </c>
      <c r="C355" s="2" t="s">
        <v>17</v>
      </c>
      <c r="D355" s="1" t="s">
        <v>1082</v>
      </c>
      <c r="E355" s="4">
        <v>48</v>
      </c>
      <c r="F355" s="14">
        <v>50</v>
      </c>
      <c r="G355" s="3" t="s">
        <v>1019</v>
      </c>
      <c r="H355" s="3">
        <v>1</v>
      </c>
      <c r="I355" s="1" t="s">
        <v>363</v>
      </c>
    </row>
    <row r="356" spans="1:11" x14ac:dyDescent="0.2">
      <c r="A356" s="1" t="s">
        <v>1083</v>
      </c>
      <c r="B356" s="1" t="s">
        <v>372</v>
      </c>
      <c r="C356" s="1" t="s">
        <v>73</v>
      </c>
      <c r="D356" s="1" t="s">
        <v>1084</v>
      </c>
      <c r="E356" s="4">
        <v>52</v>
      </c>
      <c r="F356" s="4">
        <v>50</v>
      </c>
      <c r="G356" s="1" t="s">
        <v>1085</v>
      </c>
      <c r="H356" s="1">
        <v>3</v>
      </c>
      <c r="I356" s="1" t="s">
        <v>363</v>
      </c>
    </row>
    <row r="357" spans="1:11" x14ac:dyDescent="0.2">
      <c r="A357" s="1" t="s">
        <v>1089</v>
      </c>
      <c r="B357" s="1" t="s">
        <v>60</v>
      </c>
      <c r="C357" s="2" t="s">
        <v>17</v>
      </c>
      <c r="D357" s="1" t="s">
        <v>1090</v>
      </c>
      <c r="E357" s="4">
        <v>65</v>
      </c>
      <c r="F357" s="14">
        <v>49</v>
      </c>
      <c r="G357" s="3" t="s">
        <v>943</v>
      </c>
      <c r="H357" s="3">
        <v>1</v>
      </c>
      <c r="I357" s="1" t="s">
        <v>363</v>
      </c>
    </row>
    <row r="358" spans="1:11" x14ac:dyDescent="0.2">
      <c r="A358" s="1" t="s">
        <v>1094</v>
      </c>
      <c r="B358" s="1" t="s">
        <v>60</v>
      </c>
      <c r="C358" s="1" t="s">
        <v>87</v>
      </c>
      <c r="D358" s="1" t="s">
        <v>1095</v>
      </c>
      <c r="E358" s="4">
        <v>46</v>
      </c>
      <c r="F358" s="4">
        <v>49</v>
      </c>
      <c r="G358" s="1" t="s">
        <v>1096</v>
      </c>
      <c r="H358" s="3">
        <v>1</v>
      </c>
      <c r="I358" s="1" t="s">
        <v>363</v>
      </c>
    </row>
    <row r="359" spans="1:11" x14ac:dyDescent="0.2">
      <c r="A359" s="1" t="s">
        <v>1102</v>
      </c>
      <c r="B359" s="1" t="s">
        <v>283</v>
      </c>
      <c r="C359" s="1" t="s">
        <v>194</v>
      </c>
      <c r="D359" s="1" t="s">
        <v>1103</v>
      </c>
      <c r="E359" s="4">
        <v>42</v>
      </c>
      <c r="F359" s="4">
        <v>49</v>
      </c>
      <c r="G359" s="1" t="s">
        <v>1104</v>
      </c>
      <c r="H359" s="3">
        <v>1</v>
      </c>
      <c r="I359" s="1" t="s">
        <v>363</v>
      </c>
    </row>
    <row r="360" spans="1:11" x14ac:dyDescent="0.2">
      <c r="A360" s="1" t="s">
        <v>1091</v>
      </c>
      <c r="B360" s="1" t="s">
        <v>360</v>
      </c>
      <c r="C360" s="1" t="s">
        <v>87</v>
      </c>
      <c r="D360" s="1" t="s">
        <v>1092</v>
      </c>
      <c r="E360" s="4">
        <v>52</v>
      </c>
      <c r="F360" s="4">
        <v>49</v>
      </c>
      <c r="G360" s="1" t="s">
        <v>1093</v>
      </c>
      <c r="H360" s="1">
        <v>10</v>
      </c>
      <c r="I360" s="1" t="s">
        <v>363</v>
      </c>
    </row>
    <row r="361" spans="1:11" x14ac:dyDescent="0.2">
      <c r="A361" s="1" t="s">
        <v>1105</v>
      </c>
      <c r="B361" s="1" t="s">
        <v>454</v>
      </c>
      <c r="C361" s="1" t="s">
        <v>261</v>
      </c>
      <c r="D361" s="1" t="s">
        <v>1106</v>
      </c>
      <c r="E361" s="4">
        <v>16</v>
      </c>
      <c r="F361" s="4">
        <v>49</v>
      </c>
      <c r="G361" s="1" t="s">
        <v>112</v>
      </c>
      <c r="H361" s="1">
        <v>2</v>
      </c>
      <c r="I361" s="1" t="s">
        <v>363</v>
      </c>
    </row>
    <row r="362" spans="1:11" x14ac:dyDescent="0.2">
      <c r="A362" s="1" t="s">
        <v>1097</v>
      </c>
      <c r="B362" s="1" t="s">
        <v>485</v>
      </c>
      <c r="C362" s="1" t="s">
        <v>115</v>
      </c>
      <c r="D362" s="1" t="s">
        <v>1098</v>
      </c>
      <c r="E362" s="4">
        <v>46</v>
      </c>
      <c r="F362" s="4">
        <v>49</v>
      </c>
      <c r="G362" s="1" t="s">
        <v>1099</v>
      </c>
      <c r="H362" s="1">
        <v>2</v>
      </c>
      <c r="I362" s="1" t="s">
        <v>363</v>
      </c>
    </row>
    <row r="363" spans="1:11" x14ac:dyDescent="0.2">
      <c r="A363" s="1" t="s">
        <v>1100</v>
      </c>
      <c r="B363" s="1" t="s">
        <v>360</v>
      </c>
      <c r="C363" s="1" t="s">
        <v>138</v>
      </c>
      <c r="D363" s="1" t="s">
        <v>1101</v>
      </c>
      <c r="E363" s="4">
        <v>47</v>
      </c>
      <c r="F363" s="4">
        <v>49</v>
      </c>
      <c r="G363" s="1" t="s">
        <v>631</v>
      </c>
      <c r="H363" s="1">
        <v>3</v>
      </c>
      <c r="I363" s="1" t="s">
        <v>363</v>
      </c>
    </row>
    <row r="364" spans="1:11" x14ac:dyDescent="0.2">
      <c r="A364" s="1" t="s">
        <v>1119</v>
      </c>
      <c r="B364" s="1" t="s">
        <v>1120</v>
      </c>
      <c r="C364" s="1" t="s">
        <v>87</v>
      </c>
      <c r="D364" s="1" t="s">
        <v>1121</v>
      </c>
      <c r="E364" s="4">
        <v>163</v>
      </c>
      <c r="F364" s="4">
        <v>48</v>
      </c>
      <c r="G364" s="1" t="s">
        <v>1122</v>
      </c>
      <c r="H364" s="3">
        <v>1</v>
      </c>
      <c r="I364" s="1" t="s">
        <v>363</v>
      </c>
    </row>
    <row r="365" spans="1:11" x14ac:dyDescent="0.2">
      <c r="A365" s="1" t="s">
        <v>1123</v>
      </c>
      <c r="B365" s="1" t="s">
        <v>360</v>
      </c>
      <c r="C365" s="1" t="s">
        <v>261</v>
      </c>
      <c r="D365" s="1" t="s">
        <v>1124</v>
      </c>
      <c r="E365" s="4">
        <v>39</v>
      </c>
      <c r="F365" s="4">
        <v>48</v>
      </c>
      <c r="G365" s="1" t="s">
        <v>1104</v>
      </c>
      <c r="H365" s="3">
        <v>1</v>
      </c>
      <c r="I365" s="1" t="s">
        <v>363</v>
      </c>
    </row>
    <row r="366" spans="1:11" x14ac:dyDescent="0.2">
      <c r="A366" s="1" t="s">
        <v>1110</v>
      </c>
      <c r="B366" s="1" t="s">
        <v>60</v>
      </c>
      <c r="C366" s="2" t="s">
        <v>17</v>
      </c>
      <c r="D366" s="1" t="s">
        <v>1111</v>
      </c>
      <c r="E366" s="4">
        <v>50</v>
      </c>
      <c r="F366" s="14">
        <v>48</v>
      </c>
      <c r="G366" s="3" t="s">
        <v>1112</v>
      </c>
      <c r="H366" s="3">
        <v>1</v>
      </c>
      <c r="I366" s="1" t="s">
        <v>363</v>
      </c>
    </row>
    <row r="367" spans="1:11" x14ac:dyDescent="0.2">
      <c r="A367" s="1" t="s">
        <v>1125</v>
      </c>
      <c r="B367" s="1" t="s">
        <v>60</v>
      </c>
      <c r="C367" s="1" t="s">
        <v>261</v>
      </c>
      <c r="D367" s="1" t="s">
        <v>1126</v>
      </c>
      <c r="E367" s="4">
        <v>22</v>
      </c>
      <c r="F367" s="4">
        <v>48</v>
      </c>
      <c r="G367" s="1" t="s">
        <v>1127</v>
      </c>
      <c r="H367" s="3">
        <v>1</v>
      </c>
      <c r="I367" s="1" t="s">
        <v>363</v>
      </c>
    </row>
    <row r="368" spans="1:11" x14ac:dyDescent="0.2">
      <c r="A368" s="1" t="s">
        <v>1116</v>
      </c>
      <c r="B368" s="1" t="s">
        <v>60</v>
      </c>
      <c r="C368" s="1" t="s">
        <v>73</v>
      </c>
      <c r="D368" s="1" t="s">
        <v>1117</v>
      </c>
      <c r="E368" s="4">
        <v>29</v>
      </c>
      <c r="F368" s="4">
        <v>48</v>
      </c>
      <c r="G368" s="1" t="s">
        <v>1118</v>
      </c>
      <c r="H368" s="1">
        <v>10</v>
      </c>
      <c r="I368" s="1" t="s">
        <v>363</v>
      </c>
    </row>
    <row r="369" spans="1:9" x14ac:dyDescent="0.2">
      <c r="A369" s="1" t="s">
        <v>1107</v>
      </c>
      <c r="B369" s="1" t="s">
        <v>485</v>
      </c>
      <c r="C369" s="2" t="s">
        <v>11</v>
      </c>
      <c r="D369" s="1" t="s">
        <v>1108</v>
      </c>
      <c r="E369" s="4">
        <v>42</v>
      </c>
      <c r="F369" s="14">
        <v>48</v>
      </c>
      <c r="G369" s="3" t="s">
        <v>1109</v>
      </c>
      <c r="H369" s="1">
        <v>2</v>
      </c>
      <c r="I369" s="1" t="s">
        <v>363</v>
      </c>
    </row>
    <row r="370" spans="1:9" x14ac:dyDescent="0.2">
      <c r="A370" s="1" t="s">
        <v>1113</v>
      </c>
      <c r="B370" s="1" t="s">
        <v>60</v>
      </c>
      <c r="C370" s="1" t="s">
        <v>34</v>
      </c>
      <c r="D370" s="1" t="s">
        <v>1114</v>
      </c>
      <c r="E370" s="4">
        <v>41</v>
      </c>
      <c r="F370" s="4">
        <v>48</v>
      </c>
      <c r="G370" s="1" t="s">
        <v>1115</v>
      </c>
      <c r="H370" s="1">
        <v>3</v>
      </c>
      <c r="I370" s="1" t="s">
        <v>363</v>
      </c>
    </row>
    <row r="371" spans="1:9" x14ac:dyDescent="0.2">
      <c r="A371" s="1" t="s">
        <v>1135</v>
      </c>
      <c r="B371" s="1" t="s">
        <v>1136</v>
      </c>
      <c r="C371" s="1" t="s">
        <v>138</v>
      </c>
      <c r="D371" s="1" t="s">
        <v>1137</v>
      </c>
      <c r="E371" s="4">
        <v>53</v>
      </c>
      <c r="F371" s="13">
        <v>47</v>
      </c>
      <c r="G371" s="1" t="s">
        <v>976</v>
      </c>
      <c r="H371" s="3">
        <v>1</v>
      </c>
      <c r="I371" s="11" t="s">
        <v>363</v>
      </c>
    </row>
    <row r="372" spans="1:9" x14ac:dyDescent="0.2">
      <c r="A372" s="1" t="s">
        <v>1132</v>
      </c>
      <c r="B372" s="1" t="s">
        <v>60</v>
      </c>
      <c r="C372" s="1" t="s">
        <v>87</v>
      </c>
      <c r="D372" s="1" t="s">
        <v>1133</v>
      </c>
      <c r="E372" s="4">
        <v>46</v>
      </c>
      <c r="F372" s="4">
        <v>47</v>
      </c>
      <c r="G372" s="1" t="s">
        <v>1134</v>
      </c>
      <c r="H372" s="3">
        <v>1</v>
      </c>
      <c r="I372" s="1" t="s">
        <v>363</v>
      </c>
    </row>
    <row r="373" spans="1:9" x14ac:dyDescent="0.2">
      <c r="A373" s="6" t="s">
        <v>1128</v>
      </c>
      <c r="B373" s="1" t="s">
        <v>33</v>
      </c>
      <c r="C373" s="2" t="s">
        <v>17</v>
      </c>
      <c r="D373" s="1" t="s">
        <v>1129</v>
      </c>
      <c r="E373" s="4">
        <v>89</v>
      </c>
      <c r="F373" s="14">
        <v>47</v>
      </c>
      <c r="G373" s="3" t="s">
        <v>970</v>
      </c>
      <c r="H373" s="3">
        <v>1</v>
      </c>
      <c r="I373" s="1" t="s">
        <v>363</v>
      </c>
    </row>
    <row r="374" spans="1:9" x14ac:dyDescent="0.2">
      <c r="A374" s="1" t="s">
        <v>1138</v>
      </c>
      <c r="B374" s="1" t="s">
        <v>1139</v>
      </c>
      <c r="C374" s="1" t="s">
        <v>143</v>
      </c>
      <c r="D374" s="1" t="s">
        <v>1140</v>
      </c>
      <c r="E374" s="4">
        <v>51</v>
      </c>
      <c r="F374" s="4">
        <v>47</v>
      </c>
      <c r="G374" s="1" t="s">
        <v>1141</v>
      </c>
      <c r="H374" s="3">
        <v>1</v>
      </c>
      <c r="I374" s="1" t="s">
        <v>363</v>
      </c>
    </row>
    <row r="375" spans="1:9" x14ac:dyDescent="0.2">
      <c r="A375" s="1" t="s">
        <v>1130</v>
      </c>
      <c r="B375" s="1" t="s">
        <v>60</v>
      </c>
      <c r="C375" s="1" t="s">
        <v>87</v>
      </c>
      <c r="D375" s="1" t="s">
        <v>1131</v>
      </c>
      <c r="E375" s="4">
        <v>41</v>
      </c>
      <c r="F375" s="4">
        <v>47</v>
      </c>
      <c r="G375" s="1" t="s">
        <v>570</v>
      </c>
      <c r="H375" s="3">
        <v>1</v>
      </c>
      <c r="I375" s="1" t="s">
        <v>363</v>
      </c>
    </row>
    <row r="376" spans="1:9" x14ac:dyDescent="0.2">
      <c r="A376" s="1" t="s">
        <v>1142</v>
      </c>
      <c r="B376" s="1" t="s">
        <v>376</v>
      </c>
      <c r="C376" s="1" t="s">
        <v>261</v>
      </c>
      <c r="D376" s="1" t="s">
        <v>1143</v>
      </c>
      <c r="E376" s="4">
        <v>46</v>
      </c>
      <c r="F376" s="4">
        <v>47</v>
      </c>
      <c r="G376" s="1" t="s">
        <v>654</v>
      </c>
      <c r="H376" s="1">
        <v>3</v>
      </c>
      <c r="I376" s="1" t="s">
        <v>363</v>
      </c>
    </row>
    <row r="377" spans="1:9" x14ac:dyDescent="0.2">
      <c r="A377" s="1" t="s">
        <v>1146</v>
      </c>
      <c r="B377" s="1" t="s">
        <v>60</v>
      </c>
      <c r="C377" s="1" t="s">
        <v>34</v>
      </c>
      <c r="D377" s="1" t="s">
        <v>1147</v>
      </c>
      <c r="E377" s="4">
        <v>54</v>
      </c>
      <c r="F377" s="12">
        <v>46</v>
      </c>
      <c r="G377" s="1" t="s">
        <v>1148</v>
      </c>
      <c r="H377" s="3">
        <v>1</v>
      </c>
      <c r="I377" s="6" t="s">
        <v>363</v>
      </c>
    </row>
    <row r="378" spans="1:9" x14ac:dyDescent="0.2">
      <c r="A378" s="1" t="s">
        <v>1149</v>
      </c>
      <c r="B378" s="1" t="s">
        <v>1150</v>
      </c>
      <c r="C378" s="1" t="s">
        <v>87</v>
      </c>
      <c r="D378" s="1" t="s">
        <v>1151</v>
      </c>
      <c r="E378" s="4">
        <v>42</v>
      </c>
      <c r="F378" s="4">
        <v>46</v>
      </c>
      <c r="G378" s="1" t="s">
        <v>809</v>
      </c>
      <c r="H378" s="3">
        <v>1</v>
      </c>
      <c r="I378" s="1" t="s">
        <v>363</v>
      </c>
    </row>
    <row r="379" spans="1:9" x14ac:dyDescent="0.2">
      <c r="A379" s="1" t="s">
        <v>1144</v>
      </c>
      <c r="B379" s="1" t="s">
        <v>360</v>
      </c>
      <c r="C379" s="1" t="s">
        <v>17</v>
      </c>
      <c r="D379" s="1" t="s">
        <v>1145</v>
      </c>
      <c r="E379" s="4">
        <v>73</v>
      </c>
      <c r="F379" s="4">
        <v>46</v>
      </c>
      <c r="G379" s="1" t="s">
        <v>392</v>
      </c>
      <c r="H379" s="1">
        <v>3</v>
      </c>
      <c r="I379" s="1" t="s">
        <v>363</v>
      </c>
    </row>
    <row r="380" spans="1:9" x14ac:dyDescent="0.2">
      <c r="A380" s="6" t="s">
        <v>1160</v>
      </c>
      <c r="B380" s="1" t="s">
        <v>273</v>
      </c>
      <c r="C380" s="1" t="s">
        <v>235</v>
      </c>
      <c r="D380" s="1" t="s">
        <v>1161</v>
      </c>
      <c r="E380" s="4">
        <v>39</v>
      </c>
      <c r="F380" s="12">
        <v>45</v>
      </c>
      <c r="G380" s="1" t="s">
        <v>781</v>
      </c>
      <c r="H380" s="1">
        <v>2</v>
      </c>
      <c r="I380" s="6" t="s">
        <v>363</v>
      </c>
    </row>
    <row r="381" spans="1:9" x14ac:dyDescent="0.2">
      <c r="A381" s="1" t="s">
        <v>1152</v>
      </c>
      <c r="B381" s="1" t="s">
        <v>60</v>
      </c>
      <c r="C381" s="1" t="s">
        <v>87</v>
      </c>
      <c r="D381" s="1" t="s">
        <v>1153</v>
      </c>
      <c r="E381" s="4">
        <v>53</v>
      </c>
      <c r="F381" s="4">
        <v>45</v>
      </c>
      <c r="G381" s="1" t="s">
        <v>1154</v>
      </c>
      <c r="H381" s="3">
        <v>1</v>
      </c>
      <c r="I381" s="1" t="s">
        <v>363</v>
      </c>
    </row>
    <row r="382" spans="1:9" x14ac:dyDescent="0.2">
      <c r="A382" s="1" t="s">
        <v>1157</v>
      </c>
      <c r="B382" s="1" t="s">
        <v>454</v>
      </c>
      <c r="C382" s="1" t="s">
        <v>143</v>
      </c>
      <c r="D382" s="1" t="s">
        <v>1158</v>
      </c>
      <c r="E382" s="4">
        <v>41</v>
      </c>
      <c r="F382" s="4">
        <v>45</v>
      </c>
      <c r="G382" s="1" t="s">
        <v>1159</v>
      </c>
      <c r="H382" s="1">
        <v>9</v>
      </c>
      <c r="I382" s="1" t="s">
        <v>363</v>
      </c>
    </row>
    <row r="383" spans="1:9" x14ac:dyDescent="0.2">
      <c r="A383" s="1" t="s">
        <v>1155</v>
      </c>
      <c r="B383" s="1" t="s">
        <v>60</v>
      </c>
      <c r="C383" s="1" t="s">
        <v>115</v>
      </c>
      <c r="D383" s="1" t="s">
        <v>1156</v>
      </c>
      <c r="E383" s="4">
        <v>41</v>
      </c>
      <c r="F383" s="4">
        <v>45</v>
      </c>
      <c r="G383" s="1" t="s">
        <v>528</v>
      </c>
      <c r="H383" s="1">
        <v>3</v>
      </c>
      <c r="I383" s="1" t="s">
        <v>363</v>
      </c>
    </row>
    <row r="384" spans="1:9" x14ac:dyDescent="0.2">
      <c r="A384" s="1" t="s">
        <v>1166</v>
      </c>
      <c r="B384" s="1" t="s">
        <v>1120</v>
      </c>
      <c r="C384" s="1" t="s">
        <v>235</v>
      </c>
      <c r="D384" s="1" t="s">
        <v>1167</v>
      </c>
      <c r="E384" s="4">
        <v>248</v>
      </c>
      <c r="F384" s="4">
        <v>44</v>
      </c>
      <c r="G384" s="1" t="s">
        <v>1168</v>
      </c>
      <c r="H384" s="1">
        <v>5</v>
      </c>
      <c r="I384" s="1" t="s">
        <v>363</v>
      </c>
    </row>
    <row r="385" spans="1:9" x14ac:dyDescent="0.2">
      <c r="A385" s="1" t="s">
        <v>1164</v>
      </c>
      <c r="B385" s="1" t="s">
        <v>360</v>
      </c>
      <c r="C385" s="1" t="s">
        <v>87</v>
      </c>
      <c r="D385" s="1" t="s">
        <v>1165</v>
      </c>
      <c r="E385" s="4">
        <v>52</v>
      </c>
      <c r="F385" s="4">
        <v>44</v>
      </c>
      <c r="G385" s="1" t="s">
        <v>1122</v>
      </c>
      <c r="H385" s="3">
        <v>1</v>
      </c>
      <c r="I385" s="1" t="s">
        <v>363</v>
      </c>
    </row>
    <row r="386" spans="1:9" x14ac:dyDescent="0.2">
      <c r="A386" s="1" t="s">
        <v>1169</v>
      </c>
      <c r="B386" s="1" t="s">
        <v>360</v>
      </c>
      <c r="C386" s="1" t="s">
        <v>235</v>
      </c>
      <c r="D386" s="1" t="s">
        <v>1170</v>
      </c>
      <c r="E386" s="4">
        <v>43</v>
      </c>
      <c r="F386" s="4">
        <v>44</v>
      </c>
      <c r="G386" s="1" t="s">
        <v>1171</v>
      </c>
      <c r="H386" s="3">
        <v>1</v>
      </c>
      <c r="I386" s="1" t="s">
        <v>363</v>
      </c>
    </row>
    <row r="387" spans="1:9" x14ac:dyDescent="0.2">
      <c r="A387" s="1" t="s">
        <v>1162</v>
      </c>
      <c r="B387" s="1" t="s">
        <v>506</v>
      </c>
      <c r="C387" s="2" t="s">
        <v>11</v>
      </c>
      <c r="D387" s="1" t="s">
        <v>1163</v>
      </c>
      <c r="E387" s="4">
        <v>46</v>
      </c>
      <c r="F387" s="14">
        <v>44</v>
      </c>
      <c r="G387" s="3" t="s">
        <v>553</v>
      </c>
      <c r="H387" s="1">
        <v>3</v>
      </c>
      <c r="I387" s="1" t="s">
        <v>363</v>
      </c>
    </row>
    <row r="388" spans="1:9" x14ac:dyDescent="0.2">
      <c r="A388" s="1" t="s">
        <v>1172</v>
      </c>
      <c r="B388" s="1" t="s">
        <v>273</v>
      </c>
      <c r="C388" s="1" t="s">
        <v>17</v>
      </c>
      <c r="D388" s="1" t="s">
        <v>1173</v>
      </c>
      <c r="E388" s="4">
        <v>45</v>
      </c>
      <c r="F388" s="4">
        <v>43</v>
      </c>
      <c r="G388" s="1" t="s">
        <v>943</v>
      </c>
      <c r="H388" s="3">
        <v>1</v>
      </c>
      <c r="I388" s="1" t="s">
        <v>363</v>
      </c>
    </row>
    <row r="389" spans="1:9" x14ac:dyDescent="0.2">
      <c r="A389" s="1" t="s">
        <v>1177</v>
      </c>
      <c r="B389" s="1" t="s">
        <v>1120</v>
      </c>
      <c r="C389" s="1" t="s">
        <v>115</v>
      </c>
      <c r="D389" s="1" t="s">
        <v>1178</v>
      </c>
      <c r="E389" s="4">
        <v>259</v>
      </c>
      <c r="F389" s="4">
        <v>43</v>
      </c>
      <c r="G389" s="1" t="s">
        <v>1179</v>
      </c>
      <c r="H389" s="3">
        <v>1</v>
      </c>
      <c r="I389" s="1" t="s">
        <v>363</v>
      </c>
    </row>
    <row r="390" spans="1:9" x14ac:dyDescent="0.2">
      <c r="A390" s="1" t="s">
        <v>1174</v>
      </c>
      <c r="B390" s="1" t="s">
        <v>385</v>
      </c>
      <c r="C390" s="1" t="s">
        <v>87</v>
      </c>
      <c r="D390" s="1" t="s">
        <v>1175</v>
      </c>
      <c r="E390" s="4">
        <v>38</v>
      </c>
      <c r="F390" s="4">
        <v>43</v>
      </c>
      <c r="G390" s="1" t="s">
        <v>1176</v>
      </c>
      <c r="H390" s="3">
        <v>1</v>
      </c>
      <c r="I390" s="1" t="s">
        <v>363</v>
      </c>
    </row>
    <row r="391" spans="1:9" x14ac:dyDescent="0.2">
      <c r="A391" s="1" t="s">
        <v>1182</v>
      </c>
      <c r="B391" s="1" t="s">
        <v>485</v>
      </c>
      <c r="C391" s="1" t="s">
        <v>143</v>
      </c>
      <c r="D391" s="1" t="s">
        <v>1183</v>
      </c>
      <c r="E391" s="4">
        <v>35</v>
      </c>
      <c r="F391" s="4">
        <v>43</v>
      </c>
      <c r="G391" s="1" t="s">
        <v>1184</v>
      </c>
      <c r="H391" s="1">
        <v>10</v>
      </c>
      <c r="I391" s="1" t="s">
        <v>363</v>
      </c>
    </row>
    <row r="392" spans="1:9" x14ac:dyDescent="0.2">
      <c r="A392" s="1" t="s">
        <v>1180</v>
      </c>
      <c r="B392" s="1" t="s">
        <v>60</v>
      </c>
      <c r="C392" s="1" t="s">
        <v>138</v>
      </c>
      <c r="D392" s="1" t="s">
        <v>1181</v>
      </c>
      <c r="E392" s="4">
        <v>44</v>
      </c>
      <c r="F392" s="4">
        <v>43</v>
      </c>
      <c r="G392" s="1" t="s">
        <v>381</v>
      </c>
      <c r="H392" s="1">
        <v>3</v>
      </c>
      <c r="I392" s="1" t="s">
        <v>363</v>
      </c>
    </row>
    <row r="393" spans="1:9" x14ac:dyDescent="0.2">
      <c r="A393" s="1" t="s">
        <v>1187</v>
      </c>
      <c r="B393" s="1" t="s">
        <v>60</v>
      </c>
      <c r="C393" s="1" t="s">
        <v>34</v>
      </c>
      <c r="D393" s="1" t="s">
        <v>1188</v>
      </c>
      <c r="E393" s="4">
        <v>48</v>
      </c>
      <c r="F393" s="4">
        <v>42</v>
      </c>
      <c r="G393" s="1" t="s">
        <v>943</v>
      </c>
      <c r="H393" s="3">
        <v>1</v>
      </c>
      <c r="I393" s="1" t="s">
        <v>363</v>
      </c>
    </row>
    <row r="394" spans="1:9" x14ac:dyDescent="0.2">
      <c r="A394" s="1" t="s">
        <v>1185</v>
      </c>
      <c r="B394" s="1" t="s">
        <v>60</v>
      </c>
      <c r="C394" s="1" t="s">
        <v>34</v>
      </c>
      <c r="D394" s="1" t="s">
        <v>1186</v>
      </c>
      <c r="E394" s="4">
        <v>42</v>
      </c>
      <c r="F394" s="4">
        <v>42</v>
      </c>
      <c r="G394" s="1" t="s">
        <v>798</v>
      </c>
      <c r="H394" s="3">
        <v>1</v>
      </c>
      <c r="I394" s="1" t="s">
        <v>363</v>
      </c>
    </row>
    <row r="395" spans="1:9" x14ac:dyDescent="0.2">
      <c r="A395" s="1" t="s">
        <v>1191</v>
      </c>
      <c r="B395" s="1" t="s">
        <v>454</v>
      </c>
      <c r="C395" s="1" t="s">
        <v>73</v>
      </c>
      <c r="D395" s="1" t="s">
        <v>1192</v>
      </c>
      <c r="E395" s="4">
        <v>54</v>
      </c>
      <c r="F395" s="4">
        <v>42</v>
      </c>
      <c r="G395" s="1" t="s">
        <v>1193</v>
      </c>
      <c r="H395" s="3">
        <v>1</v>
      </c>
      <c r="I395" s="1" t="s">
        <v>363</v>
      </c>
    </row>
    <row r="396" spans="1:9" x14ac:dyDescent="0.2">
      <c r="A396" s="1" t="s">
        <v>1194</v>
      </c>
      <c r="B396" s="1" t="s">
        <v>1139</v>
      </c>
      <c r="C396" s="1" t="s">
        <v>194</v>
      </c>
      <c r="D396" s="1" t="s">
        <v>1195</v>
      </c>
      <c r="E396" s="4">
        <v>40</v>
      </c>
      <c r="F396" s="4">
        <v>42</v>
      </c>
      <c r="G396" s="1" t="s">
        <v>1193</v>
      </c>
      <c r="H396" s="3">
        <v>1</v>
      </c>
      <c r="I396" s="1" t="s">
        <v>363</v>
      </c>
    </row>
    <row r="397" spans="1:9" x14ac:dyDescent="0.2">
      <c r="A397" s="1" t="s">
        <v>1189</v>
      </c>
      <c r="B397" s="1" t="s">
        <v>60</v>
      </c>
      <c r="C397" s="1" t="s">
        <v>73</v>
      </c>
      <c r="D397" s="1" t="s">
        <v>1190</v>
      </c>
      <c r="E397" s="4">
        <v>39</v>
      </c>
      <c r="F397" s="4">
        <v>42</v>
      </c>
      <c r="G397" s="1" t="s">
        <v>27</v>
      </c>
      <c r="H397" s="3">
        <v>1</v>
      </c>
      <c r="I397" s="1" t="s">
        <v>363</v>
      </c>
    </row>
    <row r="398" spans="1:9" x14ac:dyDescent="0.2">
      <c r="A398" s="1" t="s">
        <v>1199</v>
      </c>
      <c r="B398" s="1" t="s">
        <v>60</v>
      </c>
      <c r="C398" s="1" t="s">
        <v>34</v>
      </c>
      <c r="D398" s="1" t="s">
        <v>1200</v>
      </c>
      <c r="E398" s="4">
        <v>97</v>
      </c>
      <c r="F398" s="4">
        <v>41</v>
      </c>
      <c r="G398" s="1" t="s">
        <v>1201</v>
      </c>
      <c r="H398" s="1">
        <v>1</v>
      </c>
      <c r="I398" s="1" t="s">
        <v>363</v>
      </c>
    </row>
    <row r="399" spans="1:9" x14ac:dyDescent="0.2">
      <c r="A399" s="1" t="s">
        <v>1207</v>
      </c>
      <c r="B399" s="1" t="s">
        <v>283</v>
      </c>
      <c r="C399" s="1" t="s">
        <v>143</v>
      </c>
      <c r="D399" s="1" t="s">
        <v>1208</v>
      </c>
      <c r="E399" s="4">
        <v>42</v>
      </c>
      <c r="F399" s="4">
        <v>41</v>
      </c>
      <c r="G399" s="1" t="s">
        <v>1209</v>
      </c>
      <c r="H399" s="3">
        <v>1</v>
      </c>
      <c r="I399" s="1" t="s">
        <v>363</v>
      </c>
    </row>
    <row r="400" spans="1:9" x14ac:dyDescent="0.2">
      <c r="A400" s="1" t="s">
        <v>1213</v>
      </c>
      <c r="B400" s="1" t="s">
        <v>1120</v>
      </c>
      <c r="C400" s="1" t="s">
        <v>261</v>
      </c>
      <c r="D400" s="1" t="s">
        <v>1214</v>
      </c>
      <c r="E400" s="4">
        <v>153</v>
      </c>
      <c r="F400" s="4">
        <v>41</v>
      </c>
      <c r="G400" s="1" t="s">
        <v>459</v>
      </c>
      <c r="H400" s="3">
        <v>1</v>
      </c>
      <c r="I400" s="1" t="s">
        <v>363</v>
      </c>
    </row>
    <row r="401" spans="1:9" x14ac:dyDescent="0.2">
      <c r="A401" s="1" t="s">
        <v>1213</v>
      </c>
      <c r="B401" s="1" t="s">
        <v>1120</v>
      </c>
      <c r="C401" s="1" t="s">
        <v>261</v>
      </c>
      <c r="D401" s="1" t="s">
        <v>1215</v>
      </c>
      <c r="E401" s="4">
        <v>261</v>
      </c>
      <c r="F401" s="4">
        <v>41</v>
      </c>
      <c r="G401" s="1" t="s">
        <v>459</v>
      </c>
      <c r="H401" s="3">
        <v>1</v>
      </c>
      <c r="I401" s="1" t="s">
        <v>363</v>
      </c>
    </row>
    <row r="402" spans="1:9" x14ac:dyDescent="0.2">
      <c r="A402" s="1" t="s">
        <v>1196</v>
      </c>
      <c r="B402" s="1" t="s">
        <v>273</v>
      </c>
      <c r="C402" s="1" t="s">
        <v>17</v>
      </c>
      <c r="D402" s="1" t="s">
        <v>1197</v>
      </c>
      <c r="E402" s="4">
        <v>31</v>
      </c>
      <c r="F402" s="4">
        <v>41</v>
      </c>
      <c r="G402" s="1" t="s">
        <v>1198</v>
      </c>
      <c r="H402" s="3">
        <v>1</v>
      </c>
      <c r="I402" s="1" t="s">
        <v>363</v>
      </c>
    </row>
    <row r="403" spans="1:9" x14ac:dyDescent="0.2">
      <c r="A403" s="1" t="s">
        <v>1210</v>
      </c>
      <c r="B403" s="1" t="s">
        <v>1211</v>
      </c>
      <c r="C403" s="1" t="s">
        <v>235</v>
      </c>
      <c r="D403" s="1" t="s">
        <v>1212</v>
      </c>
      <c r="E403" s="4">
        <v>33</v>
      </c>
      <c r="F403" s="12">
        <v>41</v>
      </c>
      <c r="G403" s="1" t="s">
        <v>888</v>
      </c>
      <c r="H403" s="3">
        <v>1</v>
      </c>
      <c r="I403" s="1" t="s">
        <v>363</v>
      </c>
    </row>
    <row r="404" spans="1:9" x14ac:dyDescent="0.2">
      <c r="A404" s="1" t="s">
        <v>1202</v>
      </c>
      <c r="B404" s="1" t="s">
        <v>372</v>
      </c>
      <c r="C404" s="1" t="s">
        <v>73</v>
      </c>
      <c r="D404" s="1" t="s">
        <v>1203</v>
      </c>
      <c r="E404" s="4">
        <v>41</v>
      </c>
      <c r="F404" s="12">
        <v>41</v>
      </c>
      <c r="G404" s="1" t="s">
        <v>184</v>
      </c>
      <c r="H404" s="1">
        <v>3</v>
      </c>
      <c r="I404" s="6" t="s">
        <v>363</v>
      </c>
    </row>
    <row r="405" spans="1:9" x14ac:dyDescent="0.2">
      <c r="A405" s="1" t="s">
        <v>1204</v>
      </c>
      <c r="B405" s="1" t="s">
        <v>60</v>
      </c>
      <c r="C405" s="1" t="s">
        <v>73</v>
      </c>
      <c r="D405" s="1" t="s">
        <v>1205</v>
      </c>
      <c r="E405" s="4">
        <v>37</v>
      </c>
      <c r="F405" s="4">
        <v>41</v>
      </c>
      <c r="G405" s="1" t="s">
        <v>1206</v>
      </c>
      <c r="H405" s="1">
        <v>3</v>
      </c>
      <c r="I405" s="1" t="s">
        <v>363</v>
      </c>
    </row>
    <row r="406" spans="1:9" x14ac:dyDescent="0.2">
      <c r="A406" s="1" t="s">
        <v>1221</v>
      </c>
      <c r="B406" s="1" t="s">
        <v>360</v>
      </c>
      <c r="C406" s="1" t="s">
        <v>138</v>
      </c>
      <c r="D406" s="1" t="s">
        <v>1222</v>
      </c>
      <c r="E406" s="4">
        <v>41</v>
      </c>
      <c r="F406" s="13">
        <v>40</v>
      </c>
      <c r="G406" s="1" t="s">
        <v>1223</v>
      </c>
      <c r="H406" s="3">
        <v>1</v>
      </c>
      <c r="I406" s="11" t="s">
        <v>363</v>
      </c>
    </row>
    <row r="407" spans="1:9" x14ac:dyDescent="0.2">
      <c r="A407" s="1" t="s">
        <v>1224</v>
      </c>
      <c r="B407" s="1" t="s">
        <v>360</v>
      </c>
      <c r="C407" s="1" t="s">
        <v>143</v>
      </c>
      <c r="D407" s="1" t="s">
        <v>1225</v>
      </c>
      <c r="E407" s="4">
        <v>35</v>
      </c>
      <c r="F407" s="4">
        <v>40</v>
      </c>
      <c r="G407" s="1" t="s">
        <v>534</v>
      </c>
      <c r="H407" s="3">
        <v>1</v>
      </c>
      <c r="I407" s="1" t="s">
        <v>363</v>
      </c>
    </row>
    <row r="408" spans="1:9" x14ac:dyDescent="0.2">
      <c r="A408" s="1" t="s">
        <v>1218</v>
      </c>
      <c r="B408" s="1" t="s">
        <v>1139</v>
      </c>
      <c r="C408" s="1" t="s">
        <v>73</v>
      </c>
      <c r="D408" s="1" t="s">
        <v>1219</v>
      </c>
      <c r="E408" s="4">
        <v>40</v>
      </c>
      <c r="F408" s="4">
        <v>40</v>
      </c>
      <c r="G408" s="1" t="s">
        <v>1220</v>
      </c>
      <c r="H408" s="3">
        <v>1</v>
      </c>
      <c r="I408" s="1" t="s">
        <v>363</v>
      </c>
    </row>
    <row r="409" spans="1:9" x14ac:dyDescent="0.2">
      <c r="A409" s="1" t="s">
        <v>1226</v>
      </c>
      <c r="B409" s="1" t="s">
        <v>283</v>
      </c>
      <c r="C409" s="1" t="s">
        <v>143</v>
      </c>
      <c r="D409" s="1" t="s">
        <v>1227</v>
      </c>
      <c r="E409" s="4">
        <v>45</v>
      </c>
      <c r="F409" s="4">
        <v>40</v>
      </c>
      <c r="G409" s="1" t="s">
        <v>392</v>
      </c>
      <c r="H409" s="1">
        <v>3</v>
      </c>
      <c r="I409" s="1" t="s">
        <v>363</v>
      </c>
    </row>
    <row r="410" spans="1:9" x14ac:dyDescent="0.2">
      <c r="A410" s="1" t="s">
        <v>1216</v>
      </c>
      <c r="B410" s="1" t="s">
        <v>60</v>
      </c>
      <c r="C410" s="2" t="s">
        <v>11</v>
      </c>
      <c r="D410" s="1" t="s">
        <v>1217</v>
      </c>
      <c r="E410" s="4">
        <v>49</v>
      </c>
      <c r="F410" s="14">
        <v>40</v>
      </c>
      <c r="G410" s="3" t="s">
        <v>162</v>
      </c>
      <c r="H410" s="1">
        <v>3</v>
      </c>
      <c r="I410" s="1" t="s">
        <v>363</v>
      </c>
    </row>
    <row r="411" spans="1:9" x14ac:dyDescent="0.2">
      <c r="A411" s="1" t="s">
        <v>1228</v>
      </c>
      <c r="B411" s="1" t="s">
        <v>411</v>
      </c>
      <c r="C411" s="1" t="s">
        <v>194</v>
      </c>
      <c r="D411" s="1" t="s">
        <v>1229</v>
      </c>
      <c r="E411" s="4">
        <v>25</v>
      </c>
      <c r="F411" s="4">
        <v>40</v>
      </c>
      <c r="G411" s="1" t="s">
        <v>271</v>
      </c>
      <c r="H411" s="1">
        <v>3</v>
      </c>
      <c r="I411" s="1" t="s">
        <v>363</v>
      </c>
    </row>
    <row r="412" spans="1:9" x14ac:dyDescent="0.2">
      <c r="A412" s="1" t="s">
        <v>1240</v>
      </c>
      <c r="B412" s="1" t="s">
        <v>1241</v>
      </c>
      <c r="C412" s="1" t="s">
        <v>87</v>
      </c>
      <c r="D412" s="1" t="s">
        <v>1242</v>
      </c>
      <c r="E412" s="4">
        <v>37</v>
      </c>
      <c r="F412" s="4">
        <v>39</v>
      </c>
      <c r="G412" s="1" t="s">
        <v>1243</v>
      </c>
      <c r="H412" s="1">
        <v>2</v>
      </c>
      <c r="I412" s="1" t="s">
        <v>363</v>
      </c>
    </row>
    <row r="413" spans="1:9" x14ac:dyDescent="0.2">
      <c r="A413" s="1" t="s">
        <v>1247</v>
      </c>
      <c r="B413" s="1" t="s">
        <v>372</v>
      </c>
      <c r="C413" s="1" t="s">
        <v>194</v>
      </c>
      <c r="D413" s="1" t="s">
        <v>1248</v>
      </c>
      <c r="E413" s="4">
        <v>35</v>
      </c>
      <c r="F413" s="4">
        <v>39</v>
      </c>
      <c r="G413" s="1" t="s">
        <v>781</v>
      </c>
      <c r="H413" s="1">
        <v>2</v>
      </c>
      <c r="I413" s="1" t="s">
        <v>363</v>
      </c>
    </row>
    <row r="414" spans="1:9" x14ac:dyDescent="0.2">
      <c r="A414" s="1" t="s">
        <v>1236</v>
      </c>
      <c r="B414" s="1" t="s">
        <v>60</v>
      </c>
      <c r="C414" s="1" t="s">
        <v>34</v>
      </c>
      <c r="D414" s="1" t="s">
        <v>1237</v>
      </c>
      <c r="E414" s="4">
        <v>45</v>
      </c>
      <c r="F414" s="4">
        <v>39</v>
      </c>
      <c r="G414" s="1" t="s">
        <v>943</v>
      </c>
      <c r="H414" s="3">
        <v>1</v>
      </c>
      <c r="I414" s="1" t="s">
        <v>363</v>
      </c>
    </row>
    <row r="415" spans="1:9" x14ac:dyDescent="0.2">
      <c r="A415" s="1" t="s">
        <v>1255</v>
      </c>
      <c r="B415" s="1" t="s">
        <v>60</v>
      </c>
      <c r="C415" s="1" t="s">
        <v>261</v>
      </c>
      <c r="D415" s="1" t="s">
        <v>1256</v>
      </c>
      <c r="E415" s="4">
        <v>26</v>
      </c>
      <c r="F415" s="4">
        <v>39</v>
      </c>
      <c r="G415" s="1" t="s">
        <v>1193</v>
      </c>
      <c r="H415" s="3">
        <v>1</v>
      </c>
      <c r="I415" s="1" t="s">
        <v>363</v>
      </c>
    </row>
    <row r="416" spans="1:9" x14ac:dyDescent="0.2">
      <c r="A416" s="1" t="s">
        <v>1233</v>
      </c>
      <c r="B416" s="1" t="s">
        <v>360</v>
      </c>
      <c r="C416" s="1" t="s">
        <v>34</v>
      </c>
      <c r="D416" s="1" t="s">
        <v>1234</v>
      </c>
      <c r="E416" s="4">
        <v>35</v>
      </c>
      <c r="F416" s="4">
        <v>39</v>
      </c>
      <c r="G416" s="1" t="s">
        <v>1235</v>
      </c>
      <c r="H416" s="3">
        <v>1</v>
      </c>
      <c r="I416" s="1" t="s">
        <v>363</v>
      </c>
    </row>
    <row r="417" spans="1:9" x14ac:dyDescent="0.2">
      <c r="A417" s="1" t="s">
        <v>1230</v>
      </c>
      <c r="B417" s="1" t="s">
        <v>1231</v>
      </c>
      <c r="C417" s="2" t="s">
        <v>17</v>
      </c>
      <c r="D417" s="1" t="s">
        <v>1232</v>
      </c>
      <c r="E417" s="4">
        <v>37</v>
      </c>
      <c r="F417" s="14">
        <v>39</v>
      </c>
      <c r="G417" s="3" t="s">
        <v>469</v>
      </c>
      <c r="H417" s="1">
        <v>2</v>
      </c>
      <c r="I417" s="1" t="s">
        <v>363</v>
      </c>
    </row>
    <row r="418" spans="1:9" x14ac:dyDescent="0.2">
      <c r="A418" s="1" t="s">
        <v>1249</v>
      </c>
      <c r="B418" s="1" t="s">
        <v>376</v>
      </c>
      <c r="C418" s="1" t="s">
        <v>194</v>
      </c>
      <c r="D418" s="1" t="s">
        <v>1250</v>
      </c>
      <c r="E418" s="4">
        <v>34</v>
      </c>
      <c r="F418" s="4">
        <v>39</v>
      </c>
      <c r="G418" s="1" t="s">
        <v>1251</v>
      </c>
      <c r="H418" s="1">
        <v>2</v>
      </c>
      <c r="I418" s="1" t="s">
        <v>363</v>
      </c>
    </row>
    <row r="419" spans="1:9" x14ac:dyDescent="0.2">
      <c r="A419" s="1" t="s">
        <v>1238</v>
      </c>
      <c r="B419" s="1" t="s">
        <v>376</v>
      </c>
      <c r="C419" s="1" t="s">
        <v>73</v>
      </c>
      <c r="D419" s="1" t="s">
        <v>1239</v>
      </c>
      <c r="E419" s="4">
        <v>41</v>
      </c>
      <c r="F419" s="4">
        <v>39</v>
      </c>
      <c r="G419" s="1" t="s">
        <v>508</v>
      </c>
      <c r="H419" s="1">
        <v>3</v>
      </c>
      <c r="I419" s="1" t="s">
        <v>363</v>
      </c>
    </row>
    <row r="420" spans="1:9" x14ac:dyDescent="0.2">
      <c r="A420" s="1" t="s">
        <v>1252</v>
      </c>
      <c r="B420" s="1" t="s">
        <v>360</v>
      </c>
      <c r="C420" s="1" t="s">
        <v>261</v>
      </c>
      <c r="D420" s="1" t="s">
        <v>1253</v>
      </c>
      <c r="E420" s="4">
        <v>33</v>
      </c>
      <c r="F420" s="4">
        <v>39</v>
      </c>
      <c r="G420" s="1" t="s">
        <v>1254</v>
      </c>
      <c r="H420" s="1">
        <v>3</v>
      </c>
      <c r="I420" s="1" t="s">
        <v>363</v>
      </c>
    </row>
    <row r="421" spans="1:9" x14ac:dyDescent="0.2">
      <c r="A421" s="1" t="s">
        <v>1244</v>
      </c>
      <c r="B421" s="1" t="s">
        <v>376</v>
      </c>
      <c r="C421" s="1" t="s">
        <v>87</v>
      </c>
      <c r="D421" s="1" t="s">
        <v>1245</v>
      </c>
      <c r="E421" s="4">
        <v>25</v>
      </c>
      <c r="F421" s="4">
        <v>39</v>
      </c>
      <c r="G421" s="1" t="s">
        <v>1246</v>
      </c>
      <c r="H421" s="1">
        <v>3</v>
      </c>
      <c r="I421" s="1" t="s">
        <v>363</v>
      </c>
    </row>
    <row r="422" spans="1:9" x14ac:dyDescent="0.2">
      <c r="A422" s="1" t="s">
        <v>1260</v>
      </c>
      <c r="B422" s="1" t="s">
        <v>464</v>
      </c>
      <c r="C422" s="1" t="s">
        <v>115</v>
      </c>
      <c r="D422" s="1" t="s">
        <v>1261</v>
      </c>
      <c r="E422" s="4">
        <v>35</v>
      </c>
      <c r="F422" s="13">
        <v>38</v>
      </c>
      <c r="G422" s="1" t="s">
        <v>1262</v>
      </c>
      <c r="H422" s="1">
        <v>2</v>
      </c>
      <c r="I422" s="1" t="s">
        <v>363</v>
      </c>
    </row>
    <row r="423" spans="1:9" x14ac:dyDescent="0.2">
      <c r="A423" s="6" t="s">
        <v>1257</v>
      </c>
      <c r="B423" s="1" t="s">
        <v>360</v>
      </c>
      <c r="C423" s="2" t="s">
        <v>11</v>
      </c>
      <c r="D423" s="1" t="s">
        <v>1258</v>
      </c>
      <c r="E423" s="4">
        <v>34</v>
      </c>
      <c r="F423" s="14">
        <v>38</v>
      </c>
      <c r="G423" s="3" t="s">
        <v>1259</v>
      </c>
      <c r="H423" s="3">
        <v>1</v>
      </c>
      <c r="I423" s="1" t="s">
        <v>363</v>
      </c>
    </row>
    <row r="424" spans="1:9" x14ac:dyDescent="0.2">
      <c r="A424" s="1" t="s">
        <v>1263</v>
      </c>
      <c r="B424" s="1" t="s">
        <v>1264</v>
      </c>
      <c r="C424" s="1" t="s">
        <v>138</v>
      </c>
      <c r="D424" s="1" t="s">
        <v>1265</v>
      </c>
      <c r="E424" s="4">
        <v>35</v>
      </c>
      <c r="F424" s="13">
        <v>38</v>
      </c>
      <c r="G424" s="1" t="s">
        <v>1266</v>
      </c>
      <c r="H424" s="1">
        <v>4</v>
      </c>
      <c r="I424" s="11" t="s">
        <v>363</v>
      </c>
    </row>
    <row r="425" spans="1:9" x14ac:dyDescent="0.2">
      <c r="A425" s="1" t="s">
        <v>1274</v>
      </c>
      <c r="B425" s="1" t="s">
        <v>273</v>
      </c>
      <c r="C425" s="1" t="s">
        <v>194</v>
      </c>
      <c r="D425" s="1" t="s">
        <v>1275</v>
      </c>
      <c r="E425" s="4">
        <v>28</v>
      </c>
      <c r="F425" s="4">
        <v>38</v>
      </c>
      <c r="G425" s="1" t="s">
        <v>1276</v>
      </c>
      <c r="H425" s="3">
        <v>1</v>
      </c>
      <c r="I425" s="1" t="s">
        <v>363</v>
      </c>
    </row>
    <row r="426" spans="1:9" x14ac:dyDescent="0.2">
      <c r="A426" s="1" t="s">
        <v>1267</v>
      </c>
      <c r="B426" s="1" t="s">
        <v>360</v>
      </c>
      <c r="C426" s="1" t="s">
        <v>143</v>
      </c>
      <c r="D426" s="1" t="s">
        <v>1268</v>
      </c>
      <c r="E426" s="4">
        <v>36</v>
      </c>
      <c r="F426" s="12">
        <v>38</v>
      </c>
      <c r="G426" s="1" t="s">
        <v>1148</v>
      </c>
      <c r="H426" s="3">
        <v>1</v>
      </c>
      <c r="I426" s="6" t="s">
        <v>363</v>
      </c>
    </row>
    <row r="427" spans="1:9" x14ac:dyDescent="0.2">
      <c r="A427" s="1" t="s">
        <v>1284</v>
      </c>
      <c r="B427" s="1" t="s">
        <v>385</v>
      </c>
      <c r="C427" s="1" t="s">
        <v>261</v>
      </c>
      <c r="D427" s="1" t="s">
        <v>1285</v>
      </c>
      <c r="E427" s="4">
        <v>34</v>
      </c>
      <c r="F427" s="12">
        <v>38</v>
      </c>
      <c r="G427" s="1" t="s">
        <v>1286</v>
      </c>
      <c r="H427" s="1">
        <v>2</v>
      </c>
      <c r="I427" s="6" t="s">
        <v>363</v>
      </c>
    </row>
    <row r="428" spans="1:9" x14ac:dyDescent="0.2">
      <c r="A428" s="1" t="s">
        <v>1277</v>
      </c>
      <c r="B428" s="1" t="s">
        <v>385</v>
      </c>
      <c r="C428" s="1" t="s">
        <v>194</v>
      </c>
      <c r="D428" s="1" t="s">
        <v>1278</v>
      </c>
      <c r="E428" s="4">
        <v>34</v>
      </c>
      <c r="F428" s="4">
        <v>38</v>
      </c>
      <c r="G428" s="1" t="s">
        <v>857</v>
      </c>
      <c r="H428" s="1">
        <v>2</v>
      </c>
      <c r="I428" s="1" t="s">
        <v>363</v>
      </c>
    </row>
    <row r="429" spans="1:9" x14ac:dyDescent="0.2">
      <c r="A429" s="1" t="s">
        <v>1271</v>
      </c>
      <c r="B429" s="1" t="s">
        <v>283</v>
      </c>
      <c r="C429" s="1" t="s">
        <v>143</v>
      </c>
      <c r="D429" s="1" t="s">
        <v>1272</v>
      </c>
      <c r="E429" s="4">
        <v>62</v>
      </c>
      <c r="F429" s="12">
        <v>38</v>
      </c>
      <c r="G429" s="1" t="s">
        <v>1273</v>
      </c>
      <c r="H429" s="1">
        <v>2</v>
      </c>
      <c r="I429" s="1" t="s">
        <v>363</v>
      </c>
    </row>
    <row r="430" spans="1:9" x14ac:dyDescent="0.2">
      <c r="A430" s="1" t="s">
        <v>1281</v>
      </c>
      <c r="B430" s="1" t="s">
        <v>360</v>
      </c>
      <c r="C430" s="1" t="s">
        <v>235</v>
      </c>
      <c r="D430" s="1" t="s">
        <v>1282</v>
      </c>
      <c r="E430" s="4">
        <v>36</v>
      </c>
      <c r="F430" s="12">
        <v>38</v>
      </c>
      <c r="G430" s="1" t="s">
        <v>1283</v>
      </c>
      <c r="H430" s="1">
        <v>3</v>
      </c>
      <c r="I430" s="6" t="s">
        <v>363</v>
      </c>
    </row>
    <row r="431" spans="1:9" x14ac:dyDescent="0.2">
      <c r="A431" s="1" t="s">
        <v>1269</v>
      </c>
      <c r="B431" s="1" t="s">
        <v>365</v>
      </c>
      <c r="C431" s="1" t="s">
        <v>143</v>
      </c>
      <c r="D431" s="1" t="s">
        <v>1270</v>
      </c>
      <c r="E431" s="4">
        <v>36</v>
      </c>
      <c r="F431" s="4">
        <v>38</v>
      </c>
      <c r="G431" s="1" t="s">
        <v>374</v>
      </c>
      <c r="H431" s="1">
        <v>3</v>
      </c>
      <c r="I431" s="1" t="s">
        <v>363</v>
      </c>
    </row>
    <row r="432" spans="1:9" x14ac:dyDescent="0.2">
      <c r="A432" s="1" t="s">
        <v>1279</v>
      </c>
      <c r="B432" s="1" t="s">
        <v>273</v>
      </c>
      <c r="C432" s="1" t="s">
        <v>194</v>
      </c>
      <c r="D432" s="1" t="s">
        <v>1280</v>
      </c>
      <c r="E432" s="4">
        <v>35</v>
      </c>
      <c r="F432" s="4">
        <v>38</v>
      </c>
      <c r="G432" s="1" t="s">
        <v>762</v>
      </c>
      <c r="H432" s="1">
        <v>3</v>
      </c>
      <c r="I432" s="1" t="s">
        <v>363</v>
      </c>
    </row>
    <row r="433" spans="1:11" x14ac:dyDescent="0.2">
      <c r="A433" s="1" t="s">
        <v>1287</v>
      </c>
      <c r="B433" s="1" t="s">
        <v>60</v>
      </c>
      <c r="C433" s="1" t="s">
        <v>115</v>
      </c>
      <c r="D433" s="1" t="s">
        <v>1288</v>
      </c>
      <c r="E433" s="4">
        <v>39</v>
      </c>
      <c r="F433" s="13">
        <v>37</v>
      </c>
      <c r="G433" s="1" t="s">
        <v>1289</v>
      </c>
      <c r="H433" s="1">
        <v>3</v>
      </c>
      <c r="I433" s="11" t="s">
        <v>363</v>
      </c>
    </row>
    <row r="434" spans="1:11" x14ac:dyDescent="0.2">
      <c r="A434" s="1" t="s">
        <v>1290</v>
      </c>
      <c r="B434" s="1" t="s">
        <v>385</v>
      </c>
      <c r="C434" s="1" t="s">
        <v>138</v>
      </c>
      <c r="D434" s="1" t="s">
        <v>1291</v>
      </c>
      <c r="E434" s="4">
        <v>35</v>
      </c>
      <c r="F434" s="4">
        <v>36</v>
      </c>
      <c r="G434" s="1" t="s">
        <v>1292</v>
      </c>
      <c r="H434" s="1">
        <v>1</v>
      </c>
      <c r="I434" s="1" t="s">
        <v>363</v>
      </c>
    </row>
    <row r="435" spans="1:11" x14ac:dyDescent="0.2">
      <c r="A435" s="1" t="s">
        <v>1293</v>
      </c>
      <c r="B435" s="1" t="s">
        <v>360</v>
      </c>
      <c r="C435" s="1" t="s">
        <v>987</v>
      </c>
      <c r="D435" s="1" t="s">
        <v>1294</v>
      </c>
      <c r="E435" s="4">
        <v>33</v>
      </c>
      <c r="F435" s="12">
        <v>36</v>
      </c>
      <c r="G435" s="1" t="s">
        <v>1295</v>
      </c>
      <c r="H435" s="3">
        <v>1</v>
      </c>
      <c r="I435" s="1" t="s">
        <v>363</v>
      </c>
    </row>
    <row r="436" spans="1:11" x14ac:dyDescent="0.2">
      <c r="A436" s="1" t="s">
        <v>1301</v>
      </c>
      <c r="B436" s="1" t="s">
        <v>60</v>
      </c>
      <c r="C436" s="1" t="s">
        <v>87</v>
      </c>
      <c r="D436" s="1" t="s">
        <v>1302</v>
      </c>
      <c r="E436" s="4">
        <v>36</v>
      </c>
      <c r="F436" s="4">
        <v>35</v>
      </c>
      <c r="G436" s="1" t="s">
        <v>992</v>
      </c>
      <c r="H436" s="3">
        <v>1</v>
      </c>
      <c r="I436" s="1" t="s">
        <v>363</v>
      </c>
    </row>
    <row r="437" spans="1:11" x14ac:dyDescent="0.2">
      <c r="A437" s="1" t="s">
        <v>1296</v>
      </c>
      <c r="B437" s="1" t="s">
        <v>33</v>
      </c>
      <c r="C437" s="1" t="s">
        <v>34</v>
      </c>
      <c r="D437" s="1" t="s">
        <v>1297</v>
      </c>
      <c r="E437" s="4">
        <v>112</v>
      </c>
      <c r="F437" s="12">
        <v>35</v>
      </c>
      <c r="G437" s="1" t="s">
        <v>1298</v>
      </c>
      <c r="H437" s="1">
        <v>2</v>
      </c>
      <c r="I437" s="6" t="s">
        <v>363</v>
      </c>
    </row>
    <row r="438" spans="1:11" x14ac:dyDescent="0.2">
      <c r="A438" s="1" t="s">
        <v>1305</v>
      </c>
      <c r="B438" s="1" t="s">
        <v>385</v>
      </c>
      <c r="C438" s="1" t="s">
        <v>115</v>
      </c>
      <c r="D438" s="1" t="s">
        <v>1306</v>
      </c>
      <c r="E438" s="4">
        <v>28</v>
      </c>
      <c r="F438" s="4">
        <v>35</v>
      </c>
      <c r="G438" s="1" t="s">
        <v>1307</v>
      </c>
      <c r="H438" s="1">
        <v>10</v>
      </c>
      <c r="I438" s="1" t="s">
        <v>363</v>
      </c>
    </row>
    <row r="439" spans="1:11" x14ac:dyDescent="0.2">
      <c r="A439" s="1" t="s">
        <v>1313</v>
      </c>
      <c r="B439" s="1" t="s">
        <v>1136</v>
      </c>
      <c r="C439" s="1" t="s">
        <v>138</v>
      </c>
      <c r="D439" s="1" t="s">
        <v>1314</v>
      </c>
      <c r="E439" s="4">
        <v>187</v>
      </c>
      <c r="F439" s="4">
        <v>35</v>
      </c>
      <c r="G439" s="1" t="s">
        <v>1315</v>
      </c>
      <c r="H439" s="1">
        <v>2</v>
      </c>
      <c r="I439" s="1" t="s">
        <v>363</v>
      </c>
    </row>
    <row r="440" spans="1:11" x14ac:dyDescent="0.2">
      <c r="A440" s="1" t="s">
        <v>1308</v>
      </c>
      <c r="B440" s="1" t="s">
        <v>464</v>
      </c>
      <c r="C440" s="1" t="s">
        <v>115</v>
      </c>
      <c r="D440" s="1" t="s">
        <v>1309</v>
      </c>
      <c r="E440" s="4">
        <v>36</v>
      </c>
      <c r="F440" s="4">
        <v>35</v>
      </c>
      <c r="G440" s="1" t="s">
        <v>1310</v>
      </c>
      <c r="H440" s="1">
        <v>2</v>
      </c>
      <c r="I440" s="1" t="s">
        <v>363</v>
      </c>
    </row>
    <row r="441" spans="1:11" x14ac:dyDescent="0.2">
      <c r="A441" s="1" t="s">
        <v>1311</v>
      </c>
      <c r="B441" s="1" t="s">
        <v>464</v>
      </c>
      <c r="C441" s="1" t="s">
        <v>115</v>
      </c>
      <c r="D441" s="1" t="s">
        <v>1312</v>
      </c>
      <c r="E441" s="4">
        <v>31</v>
      </c>
      <c r="F441" s="14">
        <v>35</v>
      </c>
      <c r="G441" s="1" t="s">
        <v>220</v>
      </c>
      <c r="H441" s="1">
        <v>2</v>
      </c>
      <c r="I441" s="1" t="s">
        <v>363</v>
      </c>
    </row>
    <row r="442" spans="1:11" x14ac:dyDescent="0.2">
      <c r="A442" s="1" t="s">
        <v>1318</v>
      </c>
      <c r="B442" s="1" t="s">
        <v>464</v>
      </c>
      <c r="C442" s="1" t="s">
        <v>194</v>
      </c>
      <c r="D442" s="1" t="s">
        <v>1319</v>
      </c>
      <c r="E442" s="4">
        <v>25</v>
      </c>
      <c r="F442" s="4">
        <v>35</v>
      </c>
      <c r="G442" s="1" t="s">
        <v>876</v>
      </c>
      <c r="H442" s="1">
        <v>2</v>
      </c>
      <c r="I442" s="1" t="s">
        <v>363</v>
      </c>
    </row>
    <row r="443" spans="1:11" x14ac:dyDescent="0.2">
      <c r="A443" s="1" t="s">
        <v>1299</v>
      </c>
      <c r="B443" s="1" t="s">
        <v>385</v>
      </c>
      <c r="C443" s="1" t="s">
        <v>73</v>
      </c>
      <c r="D443" s="1" t="s">
        <v>1300</v>
      </c>
      <c r="E443" s="4">
        <v>33</v>
      </c>
      <c r="F443" s="4">
        <v>35</v>
      </c>
      <c r="G443" s="1" t="s">
        <v>578</v>
      </c>
      <c r="H443" s="1">
        <v>2</v>
      </c>
      <c r="I443" s="1" t="s">
        <v>363</v>
      </c>
    </row>
    <row r="444" spans="1:11" x14ac:dyDescent="0.2">
      <c r="A444" s="1" t="s">
        <v>1303</v>
      </c>
      <c r="B444" s="1" t="s">
        <v>360</v>
      </c>
      <c r="C444" s="1" t="s">
        <v>87</v>
      </c>
      <c r="D444" s="1" t="s">
        <v>1304</v>
      </c>
      <c r="E444" s="4">
        <v>52</v>
      </c>
      <c r="F444" s="4">
        <v>35</v>
      </c>
      <c r="G444" s="1" t="s">
        <v>162</v>
      </c>
      <c r="H444" s="1">
        <v>3</v>
      </c>
      <c r="I444" s="1" t="s">
        <v>363</v>
      </c>
    </row>
    <row r="445" spans="1:11" x14ac:dyDescent="0.2">
      <c r="A445" s="1" t="s">
        <v>1316</v>
      </c>
      <c r="B445" s="1" t="s">
        <v>372</v>
      </c>
      <c r="C445" s="1" t="s">
        <v>143</v>
      </c>
      <c r="D445" s="1" t="s">
        <v>1317</v>
      </c>
      <c r="E445" s="4">
        <v>31</v>
      </c>
      <c r="F445" s="4">
        <v>35</v>
      </c>
      <c r="G445" s="1" t="s">
        <v>452</v>
      </c>
      <c r="H445" s="1">
        <v>3</v>
      </c>
      <c r="I445" s="1" t="s">
        <v>363</v>
      </c>
    </row>
    <row r="446" spans="1:11" x14ac:dyDescent="0.2">
      <c r="A446" s="1" t="s">
        <v>1332</v>
      </c>
      <c r="B446" s="1" t="s">
        <v>385</v>
      </c>
      <c r="C446" s="1" t="s">
        <v>235</v>
      </c>
      <c r="D446" s="1" t="s">
        <v>1333</v>
      </c>
      <c r="E446" s="4">
        <v>31</v>
      </c>
      <c r="F446" s="4">
        <v>34</v>
      </c>
      <c r="G446" s="1" t="s">
        <v>275</v>
      </c>
      <c r="H446" s="3">
        <v>1</v>
      </c>
      <c r="I446" s="1" t="s">
        <v>363</v>
      </c>
      <c r="K446" s="11" t="s">
        <v>1334</v>
      </c>
    </row>
    <row r="447" spans="1:11" x14ac:dyDescent="0.2">
      <c r="A447" s="1" t="s">
        <v>1324</v>
      </c>
      <c r="B447" s="1" t="s">
        <v>273</v>
      </c>
      <c r="C447" s="1" t="s">
        <v>73</v>
      </c>
      <c r="D447" s="1" t="s">
        <v>1325</v>
      </c>
      <c r="E447" s="4">
        <v>34</v>
      </c>
      <c r="F447" s="4">
        <v>34</v>
      </c>
      <c r="G447" s="1" t="s">
        <v>1088</v>
      </c>
      <c r="H447" s="3">
        <v>1</v>
      </c>
      <c r="I447" s="1" t="s">
        <v>363</v>
      </c>
    </row>
    <row r="448" spans="1:11" x14ac:dyDescent="0.2">
      <c r="A448" s="6" t="s">
        <v>1320</v>
      </c>
      <c r="B448" s="1" t="s">
        <v>33</v>
      </c>
      <c r="C448" s="2" t="s">
        <v>17</v>
      </c>
      <c r="D448" s="1" t="s">
        <v>1321</v>
      </c>
      <c r="E448" s="4">
        <v>38</v>
      </c>
      <c r="F448" s="13">
        <v>34</v>
      </c>
      <c r="G448" s="3" t="s">
        <v>478</v>
      </c>
      <c r="H448" s="3">
        <v>1</v>
      </c>
      <c r="I448" s="1" t="s">
        <v>363</v>
      </c>
    </row>
    <row r="449" spans="1:9" x14ac:dyDescent="0.2">
      <c r="A449" s="1" t="s">
        <v>1326</v>
      </c>
      <c r="B449" s="1" t="s">
        <v>464</v>
      </c>
      <c r="C449" s="1" t="s">
        <v>143</v>
      </c>
      <c r="D449" s="1" t="s">
        <v>1327</v>
      </c>
      <c r="E449" s="4">
        <v>24</v>
      </c>
      <c r="F449" s="12">
        <v>34</v>
      </c>
      <c r="G449" s="1" t="s">
        <v>1328</v>
      </c>
      <c r="H449" s="1">
        <v>10</v>
      </c>
      <c r="I449" s="1" t="s">
        <v>363</v>
      </c>
    </row>
    <row r="450" spans="1:9" x14ac:dyDescent="0.2">
      <c r="A450" s="1" t="s">
        <v>1329</v>
      </c>
      <c r="B450" s="1" t="s">
        <v>548</v>
      </c>
      <c r="C450" s="1" t="s">
        <v>194</v>
      </c>
      <c r="D450" s="1" t="s">
        <v>1330</v>
      </c>
      <c r="E450" s="4">
        <v>33</v>
      </c>
      <c r="F450" s="4">
        <v>34</v>
      </c>
      <c r="G450" s="1" t="s">
        <v>1331</v>
      </c>
      <c r="H450" s="1">
        <v>10</v>
      </c>
      <c r="I450" s="1" t="s">
        <v>363</v>
      </c>
    </row>
    <row r="451" spans="1:9" x14ac:dyDescent="0.2">
      <c r="A451" s="1" t="s">
        <v>1322</v>
      </c>
      <c r="B451" s="1" t="s">
        <v>360</v>
      </c>
      <c r="C451" s="1" t="s">
        <v>34</v>
      </c>
      <c r="D451" s="1" t="s">
        <v>1323</v>
      </c>
      <c r="E451" s="4">
        <v>33</v>
      </c>
      <c r="F451" s="4">
        <v>34</v>
      </c>
      <c r="G451" s="1" t="s">
        <v>578</v>
      </c>
      <c r="H451" s="1">
        <v>2</v>
      </c>
      <c r="I451" s="1" t="s">
        <v>363</v>
      </c>
    </row>
    <row r="452" spans="1:9" x14ac:dyDescent="0.2">
      <c r="A452" s="1" t="s">
        <v>1349</v>
      </c>
      <c r="B452" s="1" t="s">
        <v>1350</v>
      </c>
      <c r="C452" s="1" t="s">
        <v>143</v>
      </c>
      <c r="D452" s="1" t="s">
        <v>1351</v>
      </c>
      <c r="E452" s="4">
        <v>33</v>
      </c>
      <c r="F452" s="4">
        <v>33</v>
      </c>
      <c r="G452" s="1" t="s">
        <v>1352</v>
      </c>
      <c r="H452" s="3">
        <v>1</v>
      </c>
      <c r="I452" s="1" t="s">
        <v>363</v>
      </c>
    </row>
    <row r="453" spans="1:9" x14ac:dyDescent="0.2">
      <c r="A453" s="1" t="s">
        <v>1346</v>
      </c>
      <c r="B453" s="1" t="s">
        <v>1068</v>
      </c>
      <c r="C453" s="1" t="s">
        <v>138</v>
      </c>
      <c r="D453" s="1" t="s">
        <v>1347</v>
      </c>
      <c r="E453" s="4">
        <v>29</v>
      </c>
      <c r="F453" s="4">
        <v>33</v>
      </c>
      <c r="G453" s="1" t="s">
        <v>1348</v>
      </c>
      <c r="H453" s="3">
        <v>1</v>
      </c>
      <c r="I453" s="1" t="s">
        <v>363</v>
      </c>
    </row>
    <row r="454" spans="1:9" x14ac:dyDescent="0.2">
      <c r="A454" s="1" t="s">
        <v>1338</v>
      </c>
      <c r="B454" s="1" t="s">
        <v>385</v>
      </c>
      <c r="C454" s="2" t="s">
        <v>17</v>
      </c>
      <c r="D454" s="1" t="s">
        <v>1339</v>
      </c>
      <c r="E454" s="4">
        <v>38</v>
      </c>
      <c r="F454" s="14">
        <v>33</v>
      </c>
      <c r="G454" s="3" t="s">
        <v>1340</v>
      </c>
      <c r="H454" s="3">
        <v>1</v>
      </c>
      <c r="I454" s="1" t="s">
        <v>363</v>
      </c>
    </row>
    <row r="455" spans="1:9" x14ac:dyDescent="0.2">
      <c r="A455" s="1" t="s">
        <v>1355</v>
      </c>
      <c r="B455" s="1" t="s">
        <v>1211</v>
      </c>
      <c r="C455" s="1" t="s">
        <v>194</v>
      </c>
      <c r="D455" s="1" t="s">
        <v>1356</v>
      </c>
      <c r="E455" s="4">
        <v>56</v>
      </c>
      <c r="F455" s="4">
        <v>33</v>
      </c>
      <c r="G455" s="1" t="s">
        <v>929</v>
      </c>
      <c r="H455" s="3">
        <v>1</v>
      </c>
      <c r="I455" s="1" t="s">
        <v>363</v>
      </c>
    </row>
    <row r="456" spans="1:9" x14ac:dyDescent="0.2">
      <c r="A456" s="1" t="s">
        <v>1357</v>
      </c>
      <c r="B456" s="1" t="s">
        <v>360</v>
      </c>
      <c r="C456" s="1" t="s">
        <v>235</v>
      </c>
      <c r="D456" s="1" t="s">
        <v>1358</v>
      </c>
      <c r="E456" s="4">
        <v>28</v>
      </c>
      <c r="F456" s="4">
        <v>33</v>
      </c>
      <c r="G456" s="1" t="s">
        <v>558</v>
      </c>
      <c r="H456" s="1">
        <v>2</v>
      </c>
      <c r="I456" s="1" t="s">
        <v>363</v>
      </c>
    </row>
    <row r="457" spans="1:9" x14ac:dyDescent="0.2">
      <c r="A457" s="6" t="s">
        <v>1335</v>
      </c>
      <c r="B457" s="1" t="s">
        <v>485</v>
      </c>
      <c r="C457" s="2" t="s">
        <v>11</v>
      </c>
      <c r="D457" s="1" t="s">
        <v>1336</v>
      </c>
      <c r="E457" s="4">
        <v>35</v>
      </c>
      <c r="F457" s="14">
        <v>33</v>
      </c>
      <c r="G457" s="3" t="s">
        <v>1337</v>
      </c>
      <c r="H457" s="1">
        <v>10</v>
      </c>
      <c r="I457" s="1" t="s">
        <v>363</v>
      </c>
    </row>
    <row r="458" spans="1:9" x14ac:dyDescent="0.2">
      <c r="A458" s="1" t="s">
        <v>1344</v>
      </c>
      <c r="B458" s="1" t="s">
        <v>734</v>
      </c>
      <c r="C458" s="1" t="s">
        <v>87</v>
      </c>
      <c r="D458" s="1" t="s">
        <v>1345</v>
      </c>
      <c r="E458" s="4">
        <v>61</v>
      </c>
      <c r="F458" s="4">
        <v>33</v>
      </c>
      <c r="G458" s="1" t="s">
        <v>873</v>
      </c>
      <c r="H458" s="1">
        <v>2</v>
      </c>
      <c r="I458" s="1" t="s">
        <v>363</v>
      </c>
    </row>
    <row r="459" spans="1:9" x14ac:dyDescent="0.2">
      <c r="A459" s="1" t="s">
        <v>1341</v>
      </c>
      <c r="B459" s="1" t="s">
        <v>372</v>
      </c>
      <c r="C459" s="1" t="s">
        <v>73</v>
      </c>
      <c r="D459" s="1" t="s">
        <v>1342</v>
      </c>
      <c r="E459" s="4">
        <v>36</v>
      </c>
      <c r="F459" s="4">
        <v>33</v>
      </c>
      <c r="G459" s="1" t="s">
        <v>1343</v>
      </c>
      <c r="H459" s="1">
        <v>3</v>
      </c>
      <c r="I459" s="1" t="s">
        <v>363</v>
      </c>
    </row>
    <row r="460" spans="1:9" x14ac:dyDescent="0.2">
      <c r="A460" s="1" t="s">
        <v>1353</v>
      </c>
      <c r="B460" s="1" t="s">
        <v>376</v>
      </c>
      <c r="C460" s="1" t="s">
        <v>194</v>
      </c>
      <c r="D460" s="1" t="s">
        <v>1354</v>
      </c>
      <c r="E460" s="4">
        <v>36</v>
      </c>
      <c r="F460" s="4">
        <v>33</v>
      </c>
      <c r="G460" s="1" t="s">
        <v>654</v>
      </c>
      <c r="H460" s="1">
        <v>3</v>
      </c>
      <c r="I460" s="1" t="s">
        <v>363</v>
      </c>
    </row>
    <row r="461" spans="1:9" x14ac:dyDescent="0.2">
      <c r="A461" s="1" t="s">
        <v>1372</v>
      </c>
      <c r="B461" s="1" t="s">
        <v>360</v>
      </c>
      <c r="C461" s="1" t="s">
        <v>115</v>
      </c>
      <c r="D461" s="1" t="s">
        <v>1373</v>
      </c>
      <c r="E461" s="4">
        <v>31</v>
      </c>
      <c r="F461" s="4">
        <v>32</v>
      </c>
      <c r="G461" s="1" t="s">
        <v>1374</v>
      </c>
      <c r="H461" s="1">
        <v>4</v>
      </c>
      <c r="I461" s="1" t="s">
        <v>363</v>
      </c>
    </row>
    <row r="462" spans="1:9" x14ac:dyDescent="0.2">
      <c r="A462" s="1" t="s">
        <v>1365</v>
      </c>
      <c r="B462" s="1" t="s">
        <v>1139</v>
      </c>
      <c r="C462" s="2" t="s">
        <v>17</v>
      </c>
      <c r="D462" s="1" t="s">
        <v>1366</v>
      </c>
      <c r="E462" s="4">
        <v>31</v>
      </c>
      <c r="F462" s="14">
        <v>32</v>
      </c>
      <c r="G462" s="3" t="s">
        <v>1154</v>
      </c>
      <c r="H462" s="3">
        <v>1</v>
      </c>
      <c r="I462" s="1" t="s">
        <v>363</v>
      </c>
    </row>
    <row r="463" spans="1:9" x14ac:dyDescent="0.2">
      <c r="A463" s="1" t="s">
        <v>1367</v>
      </c>
      <c r="B463" s="1" t="s">
        <v>360</v>
      </c>
      <c r="C463" s="1" t="s">
        <v>34</v>
      </c>
      <c r="D463" s="1" t="s">
        <v>1368</v>
      </c>
      <c r="E463" s="4">
        <v>40</v>
      </c>
      <c r="F463" s="4">
        <v>32</v>
      </c>
      <c r="G463" s="1" t="s">
        <v>1369</v>
      </c>
      <c r="H463" s="3">
        <v>1</v>
      </c>
      <c r="I463" s="1" t="s">
        <v>363</v>
      </c>
    </row>
    <row r="464" spans="1:9" x14ac:dyDescent="0.2">
      <c r="A464" s="1" t="s">
        <v>1381</v>
      </c>
      <c r="B464" s="1" t="s">
        <v>1120</v>
      </c>
      <c r="C464" s="1" t="s">
        <v>235</v>
      </c>
      <c r="D464" s="1" t="s">
        <v>1382</v>
      </c>
      <c r="E464" s="4">
        <v>90</v>
      </c>
      <c r="F464" s="4">
        <v>32</v>
      </c>
      <c r="G464" s="1" t="s">
        <v>1383</v>
      </c>
      <c r="H464" s="3">
        <v>1</v>
      </c>
      <c r="I464" s="1" t="s">
        <v>363</v>
      </c>
    </row>
    <row r="465" spans="1:9" x14ac:dyDescent="0.2">
      <c r="A465" s="6" t="s">
        <v>1375</v>
      </c>
      <c r="B465" s="1" t="s">
        <v>60</v>
      </c>
      <c r="C465" s="1" t="s">
        <v>194</v>
      </c>
      <c r="D465" s="1" t="s">
        <v>1376</v>
      </c>
      <c r="E465" s="4">
        <v>26</v>
      </c>
      <c r="F465" s="4">
        <v>32</v>
      </c>
      <c r="G465" s="1" t="s">
        <v>1377</v>
      </c>
      <c r="H465" s="3">
        <v>1</v>
      </c>
      <c r="I465" s="1" t="s">
        <v>363</v>
      </c>
    </row>
    <row r="466" spans="1:9" x14ac:dyDescent="0.2">
      <c r="A466" s="1" t="s">
        <v>1362</v>
      </c>
      <c r="B466" s="1" t="s">
        <v>1211</v>
      </c>
      <c r="C466" s="2" t="s">
        <v>17</v>
      </c>
      <c r="D466" s="1" t="s">
        <v>1363</v>
      </c>
      <c r="E466" s="4">
        <v>42</v>
      </c>
      <c r="F466" s="14">
        <v>32</v>
      </c>
      <c r="G466" s="3" t="s">
        <v>1364</v>
      </c>
      <c r="H466" s="3">
        <v>1</v>
      </c>
      <c r="I466" s="1" t="s">
        <v>363</v>
      </c>
    </row>
    <row r="467" spans="1:9" x14ac:dyDescent="0.2">
      <c r="A467" s="1" t="s">
        <v>1370</v>
      </c>
      <c r="B467" s="1" t="s">
        <v>360</v>
      </c>
      <c r="C467" s="1" t="s">
        <v>34</v>
      </c>
      <c r="D467" s="1" t="s">
        <v>1371</v>
      </c>
      <c r="E467" s="4">
        <v>53</v>
      </c>
      <c r="F467" s="4">
        <v>32</v>
      </c>
      <c r="G467" s="1" t="s">
        <v>514</v>
      </c>
      <c r="H467" s="3">
        <v>1</v>
      </c>
      <c r="I467" s="1" t="s">
        <v>363</v>
      </c>
    </row>
    <row r="468" spans="1:9" x14ac:dyDescent="0.2">
      <c r="A468" s="1" t="s">
        <v>1378</v>
      </c>
      <c r="B468" s="1" t="s">
        <v>60</v>
      </c>
      <c r="C468" s="1" t="s">
        <v>194</v>
      </c>
      <c r="D468" s="1" t="s">
        <v>1379</v>
      </c>
      <c r="E468" s="4">
        <v>29</v>
      </c>
      <c r="F468" s="12">
        <v>32</v>
      </c>
      <c r="G468" s="1" t="s">
        <v>1380</v>
      </c>
      <c r="H468" s="3">
        <v>1</v>
      </c>
      <c r="I468" s="1" t="s">
        <v>363</v>
      </c>
    </row>
    <row r="469" spans="1:9" x14ac:dyDescent="0.2">
      <c r="A469" s="1" t="s">
        <v>1384</v>
      </c>
      <c r="B469" s="1" t="s">
        <v>454</v>
      </c>
      <c r="C469" s="1" t="s">
        <v>235</v>
      </c>
      <c r="D469" s="1" t="s">
        <v>1385</v>
      </c>
      <c r="E469" s="4">
        <v>26</v>
      </c>
      <c r="F469" s="4">
        <v>32</v>
      </c>
      <c r="G469" s="1" t="s">
        <v>1386</v>
      </c>
      <c r="H469" s="3">
        <v>1</v>
      </c>
      <c r="I469" s="1" t="s">
        <v>363</v>
      </c>
    </row>
    <row r="470" spans="1:9" x14ac:dyDescent="0.2">
      <c r="A470" s="1" t="s">
        <v>1359</v>
      </c>
      <c r="B470" s="1" t="s">
        <v>60</v>
      </c>
      <c r="C470" s="2" t="s">
        <v>11</v>
      </c>
      <c r="D470" s="1" t="s">
        <v>1360</v>
      </c>
      <c r="E470" s="4">
        <v>31</v>
      </c>
      <c r="F470" s="14">
        <v>32</v>
      </c>
      <c r="G470" s="3" t="s">
        <v>1361</v>
      </c>
      <c r="H470" s="1">
        <v>2</v>
      </c>
      <c r="I470" s="1" t="s">
        <v>363</v>
      </c>
    </row>
    <row r="471" spans="1:9" x14ac:dyDescent="0.2">
      <c r="A471" s="1" t="s">
        <v>1387</v>
      </c>
      <c r="B471" s="1" t="s">
        <v>1388</v>
      </c>
      <c r="C471" s="2" t="s">
        <v>11</v>
      </c>
      <c r="D471" s="1" t="s">
        <v>1389</v>
      </c>
      <c r="E471" s="4">
        <v>30</v>
      </c>
      <c r="F471" s="14">
        <v>31</v>
      </c>
      <c r="G471" s="3" t="s">
        <v>75</v>
      </c>
      <c r="H471" s="3">
        <v>1</v>
      </c>
      <c r="I471" s="1" t="s">
        <v>363</v>
      </c>
    </row>
    <row r="472" spans="1:9" x14ac:dyDescent="0.2">
      <c r="A472" s="1" t="s">
        <v>1399</v>
      </c>
      <c r="B472" s="1" t="s">
        <v>60</v>
      </c>
      <c r="C472" s="1" t="s">
        <v>138</v>
      </c>
      <c r="D472" s="1" t="s">
        <v>1400</v>
      </c>
      <c r="E472" s="4">
        <v>33</v>
      </c>
      <c r="F472" s="4">
        <v>31</v>
      </c>
      <c r="G472" s="1" t="s">
        <v>943</v>
      </c>
      <c r="H472" s="3">
        <v>1</v>
      </c>
      <c r="I472" s="1" t="s">
        <v>363</v>
      </c>
    </row>
    <row r="473" spans="1:9" x14ac:dyDescent="0.2">
      <c r="A473" s="1" t="s">
        <v>1390</v>
      </c>
      <c r="B473" s="1" t="s">
        <v>464</v>
      </c>
      <c r="C473" s="2" t="s">
        <v>11</v>
      </c>
      <c r="D473" s="1" t="s">
        <v>1391</v>
      </c>
      <c r="E473" s="4">
        <v>29</v>
      </c>
      <c r="F473" s="14">
        <v>31</v>
      </c>
      <c r="G473" s="3" t="s">
        <v>1392</v>
      </c>
      <c r="H473" s="1">
        <v>2</v>
      </c>
      <c r="I473" s="1" t="s">
        <v>363</v>
      </c>
    </row>
    <row r="474" spans="1:9" x14ac:dyDescent="0.2">
      <c r="A474" s="1" t="s">
        <v>1396</v>
      </c>
      <c r="B474" s="1" t="s">
        <v>60</v>
      </c>
      <c r="C474" s="1" t="s">
        <v>73</v>
      </c>
      <c r="D474" s="1" t="s">
        <v>1397</v>
      </c>
      <c r="E474" s="4">
        <v>30</v>
      </c>
      <c r="F474" s="4">
        <v>31</v>
      </c>
      <c r="G474" s="1" t="s">
        <v>1398</v>
      </c>
      <c r="H474" s="1">
        <v>3</v>
      </c>
      <c r="I474" s="1" t="s">
        <v>363</v>
      </c>
    </row>
    <row r="475" spans="1:9" x14ac:dyDescent="0.2">
      <c r="A475" s="1" t="s">
        <v>1393</v>
      </c>
      <c r="B475" s="1" t="s">
        <v>273</v>
      </c>
      <c r="C475" s="1" t="s">
        <v>17</v>
      </c>
      <c r="D475" s="1" t="s">
        <v>1394</v>
      </c>
      <c r="E475" s="4">
        <v>33</v>
      </c>
      <c r="F475" s="4">
        <v>31</v>
      </c>
      <c r="G475" s="1" t="s">
        <v>1395</v>
      </c>
      <c r="H475" s="1">
        <v>3</v>
      </c>
      <c r="I475" s="1" t="s">
        <v>363</v>
      </c>
    </row>
    <row r="476" spans="1:9" x14ac:dyDescent="0.2">
      <c r="A476" s="1" t="s">
        <v>1401</v>
      </c>
      <c r="B476" s="1" t="s">
        <v>1402</v>
      </c>
      <c r="C476" s="1" t="s">
        <v>143</v>
      </c>
      <c r="D476" s="1" t="s">
        <v>1403</v>
      </c>
      <c r="E476" s="4">
        <v>30</v>
      </c>
      <c r="F476" s="4">
        <v>31</v>
      </c>
      <c r="G476" s="1" t="s">
        <v>501</v>
      </c>
      <c r="H476" s="1">
        <v>7</v>
      </c>
      <c r="I476" s="1" t="s">
        <v>363</v>
      </c>
    </row>
    <row r="477" spans="1:9" x14ac:dyDescent="0.2">
      <c r="A477" s="1" t="s">
        <v>1423</v>
      </c>
      <c r="B477" s="1" t="s">
        <v>485</v>
      </c>
      <c r="C477" s="1" t="s">
        <v>194</v>
      </c>
      <c r="D477" s="1" t="s">
        <v>1424</v>
      </c>
      <c r="E477" s="4">
        <v>27</v>
      </c>
      <c r="F477" s="4">
        <v>30</v>
      </c>
      <c r="G477" s="1" t="s">
        <v>1425</v>
      </c>
      <c r="H477" s="1">
        <v>4</v>
      </c>
      <c r="I477" s="1" t="s">
        <v>363</v>
      </c>
    </row>
    <row r="478" spans="1:9" x14ac:dyDescent="0.2">
      <c r="A478" s="1" t="s">
        <v>1409</v>
      </c>
      <c r="B478" s="1" t="s">
        <v>1405</v>
      </c>
      <c r="C478" s="1" t="s">
        <v>34</v>
      </c>
      <c r="D478" s="1" t="s">
        <v>1410</v>
      </c>
      <c r="E478" s="4">
        <v>27</v>
      </c>
      <c r="F478" s="4">
        <v>30</v>
      </c>
      <c r="G478" s="1" t="s">
        <v>1411</v>
      </c>
      <c r="H478" s="3">
        <v>1</v>
      </c>
      <c r="I478" s="1" t="s">
        <v>363</v>
      </c>
    </row>
    <row r="479" spans="1:9" x14ac:dyDescent="0.2">
      <c r="A479" s="1" t="s">
        <v>1407</v>
      </c>
      <c r="B479" s="1" t="s">
        <v>1405</v>
      </c>
      <c r="C479" s="1" t="s">
        <v>34</v>
      </c>
      <c r="D479" s="1" t="s">
        <v>1408</v>
      </c>
      <c r="E479" s="4">
        <v>46</v>
      </c>
      <c r="F479" s="4">
        <v>30</v>
      </c>
      <c r="G479" s="1" t="s">
        <v>754</v>
      </c>
      <c r="H479" s="3">
        <v>1</v>
      </c>
      <c r="I479" s="1" t="s">
        <v>363</v>
      </c>
    </row>
    <row r="480" spans="1:9" x14ac:dyDescent="0.2">
      <c r="A480" s="1" t="s">
        <v>1428</v>
      </c>
      <c r="B480" s="1" t="s">
        <v>60</v>
      </c>
      <c r="C480" s="1" t="s">
        <v>235</v>
      </c>
      <c r="D480" s="1" t="s">
        <v>1429</v>
      </c>
      <c r="E480" s="4">
        <v>25</v>
      </c>
      <c r="F480" s="4">
        <v>30</v>
      </c>
      <c r="G480" s="1" t="s">
        <v>1022</v>
      </c>
      <c r="H480" s="3">
        <v>1</v>
      </c>
      <c r="I480" s="1" t="s">
        <v>363</v>
      </c>
    </row>
    <row r="481" spans="1:9" x14ac:dyDescent="0.2">
      <c r="A481" s="1" t="s">
        <v>1404</v>
      </c>
      <c r="B481" s="1" t="s">
        <v>1405</v>
      </c>
      <c r="C481" s="2" t="s">
        <v>17</v>
      </c>
      <c r="D481" s="1" t="s">
        <v>1406</v>
      </c>
      <c r="E481" s="4">
        <v>28</v>
      </c>
      <c r="F481" s="13">
        <v>30</v>
      </c>
      <c r="G481" s="3" t="s">
        <v>976</v>
      </c>
      <c r="H481" s="3">
        <v>1</v>
      </c>
      <c r="I481" s="6" t="s">
        <v>363</v>
      </c>
    </row>
    <row r="482" spans="1:9" x14ac:dyDescent="0.2">
      <c r="A482" s="1" t="s">
        <v>1412</v>
      </c>
      <c r="B482" s="1" t="s">
        <v>1068</v>
      </c>
      <c r="C482" s="1" t="s">
        <v>34</v>
      </c>
      <c r="D482" s="1" t="s">
        <v>1413</v>
      </c>
      <c r="E482" s="4">
        <v>23</v>
      </c>
      <c r="F482" s="4">
        <v>30</v>
      </c>
      <c r="G482" s="1" t="s">
        <v>1414</v>
      </c>
      <c r="H482" s="3">
        <v>1</v>
      </c>
      <c r="I482" s="1" t="s">
        <v>363</v>
      </c>
    </row>
    <row r="483" spans="1:9" x14ac:dyDescent="0.2">
      <c r="A483" s="1" t="s">
        <v>1415</v>
      </c>
      <c r="B483" s="1" t="s">
        <v>173</v>
      </c>
      <c r="C483" s="1" t="s">
        <v>34</v>
      </c>
      <c r="D483" s="1" t="s">
        <v>1416</v>
      </c>
      <c r="E483" s="4">
        <v>39</v>
      </c>
      <c r="F483" s="4">
        <v>30</v>
      </c>
      <c r="G483" s="1" t="s">
        <v>1417</v>
      </c>
      <c r="H483" s="1">
        <v>10</v>
      </c>
      <c r="I483" s="1" t="s">
        <v>363</v>
      </c>
    </row>
    <row r="484" spans="1:9" x14ac:dyDescent="0.2">
      <c r="A484" s="1" t="s">
        <v>1426</v>
      </c>
      <c r="B484" s="1" t="s">
        <v>907</v>
      </c>
      <c r="C484" s="1" t="s">
        <v>235</v>
      </c>
      <c r="D484" s="1" t="s">
        <v>1427</v>
      </c>
      <c r="E484" s="4">
        <v>99</v>
      </c>
      <c r="F484" s="12">
        <v>30</v>
      </c>
      <c r="G484" s="1" t="s">
        <v>112</v>
      </c>
      <c r="H484" s="1">
        <v>2</v>
      </c>
      <c r="I484" s="1" t="s">
        <v>363</v>
      </c>
    </row>
    <row r="485" spans="1:9" x14ac:dyDescent="0.2">
      <c r="A485" s="1" t="s">
        <v>1430</v>
      </c>
      <c r="B485" s="1" t="s">
        <v>464</v>
      </c>
      <c r="C485" s="1" t="s">
        <v>235</v>
      </c>
      <c r="D485" s="1" t="s">
        <v>1431</v>
      </c>
      <c r="E485" s="4">
        <v>99</v>
      </c>
      <c r="F485" s="4">
        <v>30</v>
      </c>
      <c r="G485" s="1" t="s">
        <v>112</v>
      </c>
      <c r="H485" s="1">
        <v>2</v>
      </c>
      <c r="I485" s="1" t="s">
        <v>363</v>
      </c>
    </row>
    <row r="486" spans="1:9" x14ac:dyDescent="0.2">
      <c r="A486" s="1" t="s">
        <v>1418</v>
      </c>
      <c r="B486" s="1" t="s">
        <v>376</v>
      </c>
      <c r="C486" s="1" t="s">
        <v>115</v>
      </c>
      <c r="D486" s="1" t="s">
        <v>1419</v>
      </c>
      <c r="E486" s="4">
        <v>28</v>
      </c>
      <c r="F486" s="4">
        <v>30</v>
      </c>
      <c r="G486" s="1" t="s">
        <v>184</v>
      </c>
      <c r="H486" s="1">
        <v>3</v>
      </c>
      <c r="I486" s="1" t="s">
        <v>363</v>
      </c>
    </row>
    <row r="487" spans="1:9" x14ac:dyDescent="0.2">
      <c r="A487" s="1" t="s">
        <v>1420</v>
      </c>
      <c r="B487" s="1" t="s">
        <v>60</v>
      </c>
      <c r="C487" s="1" t="s">
        <v>115</v>
      </c>
      <c r="D487" s="1" t="s">
        <v>1421</v>
      </c>
      <c r="E487" s="4">
        <v>32</v>
      </c>
      <c r="F487" s="4">
        <v>30</v>
      </c>
      <c r="G487" s="1" t="s">
        <v>1422</v>
      </c>
      <c r="H487" s="1">
        <v>3</v>
      </c>
      <c r="I487" s="1" t="s">
        <v>363</v>
      </c>
    </row>
    <row r="488" spans="1:9" x14ac:dyDescent="0.2">
      <c r="A488" s="1" t="s">
        <v>1441</v>
      </c>
      <c r="B488" s="1" t="s">
        <v>1024</v>
      </c>
      <c r="C488" s="1" t="s">
        <v>138</v>
      </c>
      <c r="D488" s="1" t="s">
        <v>1442</v>
      </c>
      <c r="E488" s="4">
        <v>22</v>
      </c>
      <c r="F488" s="4">
        <v>29</v>
      </c>
      <c r="G488" s="1" t="s">
        <v>1026</v>
      </c>
      <c r="H488" s="3">
        <v>1</v>
      </c>
      <c r="I488" s="1" t="s">
        <v>363</v>
      </c>
    </row>
    <row r="489" spans="1:9" x14ac:dyDescent="0.2">
      <c r="A489" s="1" t="s">
        <v>1435</v>
      </c>
      <c r="B489" s="1" t="s">
        <v>1436</v>
      </c>
      <c r="C489" s="1" t="s">
        <v>87</v>
      </c>
      <c r="D489" s="1" t="s">
        <v>1437</v>
      </c>
      <c r="E489" s="4">
        <v>26</v>
      </c>
      <c r="F489" s="4">
        <v>29</v>
      </c>
      <c r="G489" s="1" t="s">
        <v>795</v>
      </c>
      <c r="H489" s="3">
        <v>1</v>
      </c>
      <c r="I489" s="1" t="s">
        <v>363</v>
      </c>
    </row>
    <row r="490" spans="1:9" x14ac:dyDescent="0.2">
      <c r="A490" s="1" t="s">
        <v>1448</v>
      </c>
      <c r="B490" s="1" t="s">
        <v>344</v>
      </c>
      <c r="C490" s="1" t="s">
        <v>194</v>
      </c>
      <c r="D490" s="1" t="s">
        <v>1449</v>
      </c>
      <c r="E490" s="4">
        <v>24</v>
      </c>
      <c r="F490" s="4">
        <v>29</v>
      </c>
      <c r="G490" s="1" t="s">
        <v>166</v>
      </c>
      <c r="H490" s="3">
        <v>1</v>
      </c>
      <c r="I490" s="1" t="s">
        <v>363</v>
      </c>
    </row>
    <row r="491" spans="1:9" x14ac:dyDescent="0.2">
      <c r="A491" s="1" t="s">
        <v>1432</v>
      </c>
      <c r="B491" s="1" t="s">
        <v>60</v>
      </c>
      <c r="C491" s="1" t="s">
        <v>73</v>
      </c>
      <c r="D491" s="1" t="s">
        <v>1433</v>
      </c>
      <c r="E491" s="4">
        <v>30</v>
      </c>
      <c r="F491" s="4">
        <v>29</v>
      </c>
      <c r="G491" s="1" t="s">
        <v>1434</v>
      </c>
      <c r="H491" s="1">
        <v>10</v>
      </c>
      <c r="I491" s="1" t="s">
        <v>363</v>
      </c>
    </row>
    <row r="492" spans="1:9" x14ac:dyDescent="0.2">
      <c r="A492" s="1" t="s">
        <v>1438</v>
      </c>
      <c r="B492" s="1" t="s">
        <v>210</v>
      </c>
      <c r="C492" s="1" t="s">
        <v>87</v>
      </c>
      <c r="D492" s="1" t="s">
        <v>1439</v>
      </c>
      <c r="E492" s="4">
        <v>35</v>
      </c>
      <c r="F492" s="4">
        <v>29</v>
      </c>
      <c r="G492" s="1" t="s">
        <v>1440</v>
      </c>
      <c r="H492" s="1">
        <v>2</v>
      </c>
      <c r="I492" s="1" t="s">
        <v>363</v>
      </c>
    </row>
    <row r="493" spans="1:9" x14ac:dyDescent="0.2">
      <c r="A493" s="1" t="s">
        <v>1446</v>
      </c>
      <c r="B493" s="1" t="s">
        <v>464</v>
      </c>
      <c r="C493" s="1" t="s">
        <v>194</v>
      </c>
      <c r="D493" s="1" t="s">
        <v>1447</v>
      </c>
      <c r="E493" s="4">
        <v>26</v>
      </c>
      <c r="F493" s="4">
        <v>29</v>
      </c>
      <c r="G493" s="1" t="s">
        <v>159</v>
      </c>
      <c r="H493" s="1">
        <v>2</v>
      </c>
      <c r="I493" s="1" t="s">
        <v>363</v>
      </c>
    </row>
    <row r="494" spans="1:9" x14ac:dyDescent="0.2">
      <c r="A494" s="1" t="s">
        <v>1443</v>
      </c>
      <c r="B494" s="1" t="s">
        <v>1005</v>
      </c>
      <c r="C494" s="1" t="s">
        <v>143</v>
      </c>
      <c r="D494" s="1" t="s">
        <v>1444</v>
      </c>
      <c r="E494" s="4">
        <v>25</v>
      </c>
      <c r="F494" s="4">
        <v>29</v>
      </c>
      <c r="G494" s="1" t="s">
        <v>1445</v>
      </c>
      <c r="H494" s="1">
        <v>2</v>
      </c>
      <c r="I494" s="1" t="s">
        <v>363</v>
      </c>
    </row>
    <row r="495" spans="1:9" x14ac:dyDescent="0.2">
      <c r="A495" s="1" t="s">
        <v>1456</v>
      </c>
      <c r="B495" s="1" t="s">
        <v>454</v>
      </c>
      <c r="C495" s="1" t="s">
        <v>115</v>
      </c>
      <c r="D495" s="1" t="s">
        <v>1457</v>
      </c>
      <c r="E495" s="4">
        <v>25</v>
      </c>
      <c r="F495" s="4">
        <v>28</v>
      </c>
      <c r="G495" s="1" t="s">
        <v>75</v>
      </c>
      <c r="H495" s="3">
        <v>1</v>
      </c>
      <c r="I495" s="1" t="s">
        <v>363</v>
      </c>
    </row>
    <row r="496" spans="1:9" x14ac:dyDescent="0.2">
      <c r="A496" s="1" t="s">
        <v>1453</v>
      </c>
      <c r="B496" s="1" t="s">
        <v>273</v>
      </c>
      <c r="C496" s="1" t="s">
        <v>87</v>
      </c>
      <c r="D496" s="1" t="s">
        <v>1454</v>
      </c>
      <c r="E496" s="4">
        <v>27</v>
      </c>
      <c r="F496" s="4">
        <v>28</v>
      </c>
      <c r="G496" s="1" t="s">
        <v>1455</v>
      </c>
      <c r="H496" s="3">
        <v>1</v>
      </c>
      <c r="I496" s="1" t="s">
        <v>363</v>
      </c>
    </row>
    <row r="497" spans="1:9" x14ac:dyDescent="0.2">
      <c r="A497" s="1" t="s">
        <v>1464</v>
      </c>
      <c r="B497" s="1" t="s">
        <v>1402</v>
      </c>
      <c r="C497" s="1" t="s">
        <v>143</v>
      </c>
      <c r="D497" s="1" t="s">
        <v>1465</v>
      </c>
      <c r="E497" s="4">
        <v>31</v>
      </c>
      <c r="F497" s="12">
        <v>28</v>
      </c>
      <c r="G497" s="1" t="s">
        <v>1466</v>
      </c>
      <c r="H497" s="3">
        <v>1</v>
      </c>
      <c r="I497" s="6" t="s">
        <v>363</v>
      </c>
    </row>
    <row r="498" spans="1:9" x14ac:dyDescent="0.2">
      <c r="A498" s="1" t="s">
        <v>1461</v>
      </c>
      <c r="B498" s="1" t="s">
        <v>344</v>
      </c>
      <c r="C498" s="1" t="s">
        <v>115</v>
      </c>
      <c r="D498" s="1" t="s">
        <v>1462</v>
      </c>
      <c r="E498" s="4">
        <v>22</v>
      </c>
      <c r="F498" s="13">
        <v>28</v>
      </c>
      <c r="G498" s="1" t="s">
        <v>1463</v>
      </c>
      <c r="H498" s="1">
        <v>10</v>
      </c>
      <c r="I498" s="11" t="s">
        <v>363</v>
      </c>
    </row>
    <row r="499" spans="1:9" x14ac:dyDescent="0.2">
      <c r="A499" s="1" t="s">
        <v>1458</v>
      </c>
      <c r="B499" s="1" t="s">
        <v>1068</v>
      </c>
      <c r="C499" s="1" t="s">
        <v>115</v>
      </c>
      <c r="D499" s="1" t="s">
        <v>1459</v>
      </c>
      <c r="E499" s="4">
        <v>27</v>
      </c>
      <c r="F499" s="4">
        <v>28</v>
      </c>
      <c r="G499" s="1" t="s">
        <v>1460</v>
      </c>
      <c r="H499" s="1">
        <v>2</v>
      </c>
      <c r="I499" s="1" t="s">
        <v>363</v>
      </c>
    </row>
    <row r="500" spans="1:9" x14ac:dyDescent="0.2">
      <c r="A500" s="1" t="s">
        <v>1450</v>
      </c>
      <c r="B500" s="1" t="s">
        <v>385</v>
      </c>
      <c r="C500" s="1" t="s">
        <v>34</v>
      </c>
      <c r="D500" s="1" t="s">
        <v>1451</v>
      </c>
      <c r="E500" s="4">
        <v>27</v>
      </c>
      <c r="F500" s="4">
        <v>28</v>
      </c>
      <c r="G500" s="1" t="s">
        <v>1452</v>
      </c>
      <c r="H500" s="1">
        <v>7</v>
      </c>
      <c r="I500" s="1" t="s">
        <v>363</v>
      </c>
    </row>
    <row r="501" spans="1:9" x14ac:dyDescent="0.2">
      <c r="A501" s="1" t="s">
        <v>1473</v>
      </c>
      <c r="B501" s="1" t="s">
        <v>60</v>
      </c>
      <c r="C501" s="1" t="s">
        <v>34</v>
      </c>
      <c r="D501" s="1" t="s">
        <v>1474</v>
      </c>
      <c r="E501" s="4">
        <v>33</v>
      </c>
      <c r="F501" s="4">
        <v>27</v>
      </c>
      <c r="G501" s="1" t="s">
        <v>1475</v>
      </c>
      <c r="H501" s="1">
        <v>1</v>
      </c>
      <c r="I501" s="1" t="s">
        <v>363</v>
      </c>
    </row>
    <row r="502" spans="1:9" x14ac:dyDescent="0.2">
      <c r="A502" s="1" t="s">
        <v>1479</v>
      </c>
      <c r="B502" s="1" t="s">
        <v>1480</v>
      </c>
      <c r="C502" s="1" t="s">
        <v>34</v>
      </c>
      <c r="D502" s="1" t="s">
        <v>1481</v>
      </c>
      <c r="E502" s="4">
        <v>30</v>
      </c>
      <c r="F502" s="4">
        <v>27</v>
      </c>
      <c r="G502" s="1" t="s">
        <v>781</v>
      </c>
      <c r="H502" s="1">
        <v>2</v>
      </c>
      <c r="I502" s="1" t="s">
        <v>363</v>
      </c>
    </row>
    <row r="503" spans="1:9" x14ac:dyDescent="0.2">
      <c r="A503" s="1" t="s">
        <v>1490</v>
      </c>
      <c r="B503" s="1" t="s">
        <v>273</v>
      </c>
      <c r="C503" s="1" t="s">
        <v>261</v>
      </c>
      <c r="D503" s="1" t="s">
        <v>1491</v>
      </c>
      <c r="E503" s="4">
        <v>21</v>
      </c>
      <c r="F503" s="4">
        <v>27</v>
      </c>
      <c r="G503" s="1" t="s">
        <v>1352</v>
      </c>
      <c r="H503" s="3">
        <v>1</v>
      </c>
      <c r="I503" s="1" t="s">
        <v>363</v>
      </c>
    </row>
    <row r="504" spans="1:9" x14ac:dyDescent="0.2">
      <c r="A504" s="1" t="s">
        <v>1469</v>
      </c>
      <c r="B504" s="1" t="s">
        <v>1405</v>
      </c>
      <c r="C504" s="1" t="s">
        <v>34</v>
      </c>
      <c r="D504" s="1" t="s">
        <v>1470</v>
      </c>
      <c r="E504" s="4">
        <v>33</v>
      </c>
      <c r="F504" s="4">
        <v>27</v>
      </c>
      <c r="G504" s="1" t="s">
        <v>75</v>
      </c>
      <c r="H504" s="3">
        <v>1</v>
      </c>
      <c r="I504" s="1" t="s">
        <v>363</v>
      </c>
    </row>
    <row r="505" spans="1:9" x14ac:dyDescent="0.2">
      <c r="A505" s="11" t="s">
        <v>1487</v>
      </c>
      <c r="B505" s="1" t="s">
        <v>360</v>
      </c>
      <c r="C505" s="1" t="s">
        <v>261</v>
      </c>
      <c r="D505" s="1" t="s">
        <v>1488</v>
      </c>
      <c r="E505" s="4">
        <v>28</v>
      </c>
      <c r="F505" s="12">
        <v>27</v>
      </c>
      <c r="G505" s="1" t="s">
        <v>1489</v>
      </c>
      <c r="H505" s="3">
        <v>1</v>
      </c>
      <c r="I505" s="1" t="s">
        <v>363</v>
      </c>
    </row>
    <row r="506" spans="1:9" x14ac:dyDescent="0.2">
      <c r="A506" s="1" t="s">
        <v>1482</v>
      </c>
      <c r="B506" s="1" t="s">
        <v>60</v>
      </c>
      <c r="C506" s="1" t="s">
        <v>194</v>
      </c>
      <c r="D506" s="1" t="s">
        <v>1483</v>
      </c>
      <c r="E506" s="4">
        <v>25</v>
      </c>
      <c r="F506" s="4">
        <v>27</v>
      </c>
      <c r="G506" s="1" t="s">
        <v>1484</v>
      </c>
      <c r="H506" s="3">
        <v>1</v>
      </c>
      <c r="I506" s="1" t="s">
        <v>363</v>
      </c>
    </row>
    <row r="507" spans="1:9" x14ac:dyDescent="0.2">
      <c r="A507" s="1" t="s">
        <v>1471</v>
      </c>
      <c r="B507" s="1" t="s">
        <v>360</v>
      </c>
      <c r="C507" s="1" t="s">
        <v>34</v>
      </c>
      <c r="D507" s="1" t="s">
        <v>1472</v>
      </c>
      <c r="E507" s="4">
        <v>53</v>
      </c>
      <c r="F507" s="4">
        <v>27</v>
      </c>
      <c r="G507" s="1" t="s">
        <v>514</v>
      </c>
      <c r="H507" s="3">
        <v>1</v>
      </c>
      <c r="I507" s="1" t="s">
        <v>363</v>
      </c>
    </row>
    <row r="508" spans="1:9" x14ac:dyDescent="0.2">
      <c r="A508" s="1" t="s">
        <v>1476</v>
      </c>
      <c r="B508" s="1" t="s">
        <v>592</v>
      </c>
      <c r="C508" s="1" t="s">
        <v>34</v>
      </c>
      <c r="D508" s="1" t="s">
        <v>1477</v>
      </c>
      <c r="E508" s="4">
        <v>27</v>
      </c>
      <c r="F508" s="4">
        <v>27</v>
      </c>
      <c r="G508" s="1" t="s">
        <v>1478</v>
      </c>
      <c r="H508" s="1">
        <v>2</v>
      </c>
      <c r="I508" s="1" t="s">
        <v>363</v>
      </c>
    </row>
    <row r="509" spans="1:9" x14ac:dyDescent="0.2">
      <c r="A509" s="1" t="s">
        <v>1467</v>
      </c>
      <c r="B509" s="1" t="s">
        <v>376</v>
      </c>
      <c r="C509" s="2" t="s">
        <v>17</v>
      </c>
      <c r="D509" s="1" t="s">
        <v>1468</v>
      </c>
      <c r="E509" s="4">
        <v>28</v>
      </c>
      <c r="F509" s="14">
        <v>27</v>
      </c>
      <c r="G509" s="3" t="s">
        <v>184</v>
      </c>
      <c r="H509" s="1">
        <v>3</v>
      </c>
      <c r="I509" s="1" t="s">
        <v>363</v>
      </c>
    </row>
    <row r="510" spans="1:9" x14ac:dyDescent="0.2">
      <c r="A510" s="1" t="s">
        <v>1485</v>
      </c>
      <c r="B510" s="1" t="s">
        <v>365</v>
      </c>
      <c r="C510" s="1" t="s">
        <v>261</v>
      </c>
      <c r="D510" s="1" t="s">
        <v>1486</v>
      </c>
      <c r="E510" s="4">
        <v>18</v>
      </c>
      <c r="F510" s="12">
        <v>27</v>
      </c>
      <c r="G510" s="1" t="s">
        <v>787</v>
      </c>
      <c r="H510" s="1">
        <v>3</v>
      </c>
      <c r="I510" s="1" t="s">
        <v>363</v>
      </c>
    </row>
    <row r="511" spans="1:9" x14ac:dyDescent="0.2">
      <c r="A511" s="1" t="s">
        <v>1504</v>
      </c>
      <c r="B511" s="1" t="s">
        <v>485</v>
      </c>
      <c r="C511" s="1" t="s">
        <v>115</v>
      </c>
      <c r="D511" s="1" t="s">
        <v>1505</v>
      </c>
      <c r="E511" s="4">
        <v>38</v>
      </c>
      <c r="F511" s="13">
        <v>26</v>
      </c>
      <c r="G511" s="1" t="s">
        <v>1506</v>
      </c>
      <c r="H511" s="1">
        <v>1</v>
      </c>
      <c r="I511" s="1" t="s">
        <v>363</v>
      </c>
    </row>
    <row r="512" spans="1:9" x14ac:dyDescent="0.2">
      <c r="A512" s="6" t="s">
        <v>1492</v>
      </c>
      <c r="B512" s="1" t="s">
        <v>360</v>
      </c>
      <c r="C512" s="2" t="s">
        <v>11</v>
      </c>
      <c r="D512" s="1" t="s">
        <v>1493</v>
      </c>
      <c r="E512" s="4">
        <v>34</v>
      </c>
      <c r="F512" s="14">
        <v>26</v>
      </c>
      <c r="G512" s="3" t="s">
        <v>1259</v>
      </c>
      <c r="H512" s="3">
        <v>1</v>
      </c>
      <c r="I512" s="1" t="s">
        <v>363</v>
      </c>
    </row>
    <row r="513" spans="1:9" x14ac:dyDescent="0.2">
      <c r="A513" s="1" t="s">
        <v>1498</v>
      </c>
      <c r="B513" s="1" t="s">
        <v>369</v>
      </c>
      <c r="C513" s="1" t="s">
        <v>115</v>
      </c>
      <c r="D513" s="1" t="s">
        <v>1499</v>
      </c>
      <c r="E513" s="4">
        <v>19</v>
      </c>
      <c r="F513" s="4">
        <v>26</v>
      </c>
      <c r="G513" s="1" t="s">
        <v>1500</v>
      </c>
      <c r="H513" s="1">
        <v>4</v>
      </c>
      <c r="I513" s="1" t="s">
        <v>363</v>
      </c>
    </row>
    <row r="514" spans="1:9" x14ac:dyDescent="0.2">
      <c r="A514" s="1" t="s">
        <v>1512</v>
      </c>
      <c r="B514" s="1" t="s">
        <v>1264</v>
      </c>
      <c r="C514" s="1" t="s">
        <v>261</v>
      </c>
      <c r="D514" s="1" t="s">
        <v>1513</v>
      </c>
      <c r="E514" s="4">
        <v>20</v>
      </c>
      <c r="F514" s="4">
        <v>26</v>
      </c>
      <c r="G514" s="1" t="s">
        <v>1514</v>
      </c>
      <c r="H514" s="1">
        <v>4</v>
      </c>
      <c r="I514" s="1" t="s">
        <v>363</v>
      </c>
    </row>
    <row r="515" spans="1:9" x14ac:dyDescent="0.2">
      <c r="A515" s="1" t="s">
        <v>1507</v>
      </c>
      <c r="B515" s="1" t="s">
        <v>1480</v>
      </c>
      <c r="C515" s="1" t="s">
        <v>138</v>
      </c>
      <c r="D515" s="1" t="s">
        <v>1508</v>
      </c>
      <c r="E515" s="4">
        <v>26</v>
      </c>
      <c r="F515" s="13">
        <v>26</v>
      </c>
      <c r="G515" s="1" t="s">
        <v>1096</v>
      </c>
      <c r="H515" s="3">
        <v>1</v>
      </c>
      <c r="I515" s="11" t="s">
        <v>363</v>
      </c>
    </row>
    <row r="516" spans="1:9" x14ac:dyDescent="0.2">
      <c r="A516" s="1" t="s">
        <v>1501</v>
      </c>
      <c r="B516" s="1" t="s">
        <v>60</v>
      </c>
      <c r="C516" s="1" t="s">
        <v>115</v>
      </c>
      <c r="D516" s="1" t="s">
        <v>1502</v>
      </c>
      <c r="E516" s="14">
        <v>26</v>
      </c>
      <c r="F516" s="12">
        <v>26</v>
      </c>
      <c r="G516" s="1" t="s">
        <v>1503</v>
      </c>
      <c r="H516" s="3">
        <v>1</v>
      </c>
      <c r="I516" s="1" t="s">
        <v>363</v>
      </c>
    </row>
    <row r="517" spans="1:9" x14ac:dyDescent="0.2">
      <c r="A517" s="1" t="s">
        <v>1496</v>
      </c>
      <c r="B517" s="1" t="s">
        <v>60</v>
      </c>
      <c r="C517" s="1" t="s">
        <v>87</v>
      </c>
      <c r="D517" s="1" t="s">
        <v>1497</v>
      </c>
      <c r="E517" s="4">
        <v>24</v>
      </c>
      <c r="F517" s="12">
        <v>26</v>
      </c>
      <c r="G517" s="1" t="s">
        <v>389</v>
      </c>
      <c r="H517" s="3">
        <v>1</v>
      </c>
      <c r="I517" s="6" t="s">
        <v>363</v>
      </c>
    </row>
    <row r="518" spans="1:9" x14ac:dyDescent="0.2">
      <c r="A518" s="1" t="s">
        <v>1509</v>
      </c>
      <c r="B518" s="1" t="s">
        <v>411</v>
      </c>
      <c r="C518" s="1" t="s">
        <v>143</v>
      </c>
      <c r="D518" s="1" t="s">
        <v>1510</v>
      </c>
      <c r="E518" s="4">
        <v>31</v>
      </c>
      <c r="F518" s="4">
        <v>26</v>
      </c>
      <c r="G518" s="1" t="s">
        <v>1511</v>
      </c>
      <c r="H518" s="1">
        <v>10</v>
      </c>
      <c r="I518" s="1" t="s">
        <v>363</v>
      </c>
    </row>
    <row r="519" spans="1:9" x14ac:dyDescent="0.2">
      <c r="A519" s="1" t="s">
        <v>1494</v>
      </c>
      <c r="B519" s="1" t="s">
        <v>60</v>
      </c>
      <c r="C519" s="2" t="s">
        <v>11</v>
      </c>
      <c r="D519" s="1" t="s">
        <v>1495</v>
      </c>
      <c r="E519" s="4">
        <v>32</v>
      </c>
      <c r="F519" s="14">
        <v>26</v>
      </c>
      <c r="G519" s="3" t="s">
        <v>162</v>
      </c>
      <c r="H519" s="1">
        <v>3</v>
      </c>
      <c r="I519" s="1" t="s">
        <v>363</v>
      </c>
    </row>
    <row r="520" spans="1:9" x14ac:dyDescent="0.2">
      <c r="A520" s="1" t="s">
        <v>1528</v>
      </c>
      <c r="B520" s="1" t="s">
        <v>283</v>
      </c>
      <c r="C520" s="1" t="s">
        <v>138</v>
      </c>
      <c r="D520" s="1" t="s">
        <v>1529</v>
      </c>
      <c r="E520" s="4">
        <v>25</v>
      </c>
      <c r="F520" s="4">
        <v>25</v>
      </c>
      <c r="G520" s="1" t="s">
        <v>781</v>
      </c>
      <c r="H520" s="1">
        <v>2</v>
      </c>
      <c r="I520" s="1" t="s">
        <v>363</v>
      </c>
    </row>
    <row r="521" spans="1:9" x14ac:dyDescent="0.2">
      <c r="A521" s="1" t="s">
        <v>1523</v>
      </c>
      <c r="B521" s="1" t="s">
        <v>360</v>
      </c>
      <c r="C521" s="1" t="s">
        <v>115</v>
      </c>
      <c r="D521" s="1" t="s">
        <v>1524</v>
      </c>
      <c r="E521" s="4">
        <v>26</v>
      </c>
      <c r="F521" s="4">
        <v>25</v>
      </c>
      <c r="G521" s="1" t="s">
        <v>943</v>
      </c>
      <c r="H521" s="3">
        <v>1</v>
      </c>
      <c r="I521" s="1" t="s">
        <v>363</v>
      </c>
    </row>
    <row r="522" spans="1:9" x14ac:dyDescent="0.2">
      <c r="A522" s="1" t="s">
        <v>1536</v>
      </c>
      <c r="B522" s="1" t="s">
        <v>880</v>
      </c>
      <c r="C522" s="1" t="s">
        <v>143</v>
      </c>
      <c r="D522" s="1" t="s">
        <v>1537</v>
      </c>
      <c r="E522" s="4">
        <v>23</v>
      </c>
      <c r="F522" s="4">
        <v>25</v>
      </c>
      <c r="G522" s="1" t="s">
        <v>1223</v>
      </c>
      <c r="H522" s="3">
        <v>1</v>
      </c>
      <c r="I522" s="1" t="s">
        <v>363</v>
      </c>
    </row>
    <row r="523" spans="1:9" x14ac:dyDescent="0.2">
      <c r="A523" s="1" t="s">
        <v>1540</v>
      </c>
      <c r="B523" s="1" t="s">
        <v>372</v>
      </c>
      <c r="C523" s="1" t="s">
        <v>261</v>
      </c>
      <c r="D523" s="1" t="s">
        <v>1541</v>
      </c>
      <c r="E523" s="4">
        <v>18</v>
      </c>
      <c r="F523" s="4">
        <v>25</v>
      </c>
      <c r="G523" s="1" t="s">
        <v>1542</v>
      </c>
      <c r="H523" s="3">
        <v>1</v>
      </c>
      <c r="I523" s="1" t="s">
        <v>363</v>
      </c>
    </row>
    <row r="524" spans="1:9" x14ac:dyDescent="0.2">
      <c r="A524" s="1" t="s">
        <v>1520</v>
      </c>
      <c r="B524" s="1" t="s">
        <v>283</v>
      </c>
      <c r="C524" s="1" t="s">
        <v>34</v>
      </c>
      <c r="D524" s="1" t="s">
        <v>1521</v>
      </c>
      <c r="E524" s="4">
        <v>31</v>
      </c>
      <c r="F524" s="4">
        <v>25</v>
      </c>
      <c r="G524" s="1" t="s">
        <v>1522</v>
      </c>
      <c r="H524" s="3">
        <v>1</v>
      </c>
      <c r="I524" s="1" t="s">
        <v>363</v>
      </c>
    </row>
    <row r="525" spans="1:9" x14ac:dyDescent="0.2">
      <c r="A525" s="1" t="s">
        <v>1525</v>
      </c>
      <c r="B525" s="1" t="s">
        <v>1526</v>
      </c>
      <c r="C525" s="1" t="s">
        <v>138</v>
      </c>
      <c r="D525" s="1" t="s">
        <v>1527</v>
      </c>
      <c r="E525" s="4">
        <v>54</v>
      </c>
      <c r="F525" s="4">
        <v>25</v>
      </c>
      <c r="G525" s="1" t="s">
        <v>888</v>
      </c>
      <c r="H525" s="3">
        <v>1</v>
      </c>
      <c r="I525" s="1" t="s">
        <v>363</v>
      </c>
    </row>
    <row r="526" spans="1:9" x14ac:dyDescent="0.2">
      <c r="A526" s="1" t="s">
        <v>1515</v>
      </c>
      <c r="B526" s="1" t="s">
        <v>1402</v>
      </c>
      <c r="C526" s="2" t="s">
        <v>11</v>
      </c>
      <c r="D526" s="1" t="s">
        <v>1516</v>
      </c>
      <c r="E526" s="4">
        <v>27</v>
      </c>
      <c r="F526" s="14">
        <v>25</v>
      </c>
      <c r="G526" s="3" t="s">
        <v>1440</v>
      </c>
      <c r="H526" s="1">
        <v>2</v>
      </c>
      <c r="I526" s="1" t="s">
        <v>363</v>
      </c>
    </row>
    <row r="527" spans="1:9" x14ac:dyDescent="0.2">
      <c r="A527" s="1" t="s">
        <v>1517</v>
      </c>
      <c r="B527" s="1" t="s">
        <v>372</v>
      </c>
      <c r="C527" s="1" t="s">
        <v>34</v>
      </c>
      <c r="D527" s="1" t="s">
        <v>1518</v>
      </c>
      <c r="E527" s="4">
        <v>21</v>
      </c>
      <c r="F527" s="4">
        <v>25</v>
      </c>
      <c r="G527" s="1" t="s">
        <v>1519</v>
      </c>
      <c r="H527" s="1">
        <v>3</v>
      </c>
      <c r="I527" s="1" t="s">
        <v>363</v>
      </c>
    </row>
    <row r="528" spans="1:9" x14ac:dyDescent="0.2">
      <c r="A528" s="1" t="s">
        <v>1530</v>
      </c>
      <c r="B528" s="1" t="s">
        <v>344</v>
      </c>
      <c r="C528" s="1" t="s">
        <v>138</v>
      </c>
      <c r="D528" s="1" t="s">
        <v>1531</v>
      </c>
      <c r="E528" s="4">
        <v>22</v>
      </c>
      <c r="F528" s="4">
        <v>25</v>
      </c>
      <c r="G528" s="1" t="s">
        <v>263</v>
      </c>
      <c r="H528" s="1">
        <v>5</v>
      </c>
      <c r="I528" s="1" t="s">
        <v>363</v>
      </c>
    </row>
    <row r="529" spans="1:11" x14ac:dyDescent="0.2">
      <c r="A529" s="1" t="s">
        <v>1538</v>
      </c>
      <c r="B529" s="1" t="s">
        <v>411</v>
      </c>
      <c r="C529" s="1" t="s">
        <v>194</v>
      </c>
      <c r="D529" s="1" t="s">
        <v>1539</v>
      </c>
      <c r="E529" s="4">
        <v>20</v>
      </c>
      <c r="F529" s="4">
        <v>25</v>
      </c>
      <c r="G529" s="1" t="s">
        <v>714</v>
      </c>
      <c r="H529" s="1">
        <v>7</v>
      </c>
      <c r="I529" s="1" t="s">
        <v>363</v>
      </c>
    </row>
    <row r="530" spans="1:11" x14ac:dyDescent="0.2">
      <c r="A530" s="1" t="s">
        <v>1532</v>
      </c>
      <c r="B530" s="1" t="s">
        <v>1533</v>
      </c>
      <c r="C530" s="1">
        <v>1997</v>
      </c>
      <c r="D530" s="1" t="s">
        <v>1534</v>
      </c>
      <c r="E530" s="12">
        <v>14</v>
      </c>
      <c r="F530" s="12">
        <v>25</v>
      </c>
      <c r="G530" s="18" t="s">
        <v>2649</v>
      </c>
      <c r="H530" s="1">
        <v>3</v>
      </c>
      <c r="I530" s="1" t="s">
        <v>363</v>
      </c>
      <c r="K530" s="11" t="s">
        <v>1535</v>
      </c>
    </row>
    <row r="531" spans="1:11" x14ac:dyDescent="0.2">
      <c r="A531" s="1" t="s">
        <v>1551</v>
      </c>
      <c r="B531" s="1" t="s">
        <v>1139</v>
      </c>
      <c r="C531" s="1" t="s">
        <v>143</v>
      </c>
      <c r="D531" s="1" t="s">
        <v>1552</v>
      </c>
      <c r="E531" s="4">
        <v>21</v>
      </c>
      <c r="F531" s="12">
        <v>24</v>
      </c>
      <c r="G531" s="1" t="s">
        <v>75</v>
      </c>
      <c r="H531" s="3">
        <v>1</v>
      </c>
      <c r="I531" s="1" t="s">
        <v>363</v>
      </c>
    </row>
    <row r="532" spans="1:11" x14ac:dyDescent="0.2">
      <c r="A532" s="1" t="s">
        <v>1543</v>
      </c>
      <c r="B532" s="1" t="s">
        <v>33</v>
      </c>
      <c r="C532" s="1" t="s">
        <v>73</v>
      </c>
      <c r="D532" s="1" t="s">
        <v>1544</v>
      </c>
      <c r="E532" s="4">
        <v>50</v>
      </c>
      <c r="F532" s="12">
        <v>24</v>
      </c>
      <c r="G532" s="1" t="s">
        <v>1104</v>
      </c>
      <c r="H532" s="3">
        <v>1</v>
      </c>
      <c r="I532" s="6" t="s">
        <v>363</v>
      </c>
    </row>
    <row r="533" spans="1:11" x14ac:dyDescent="0.2">
      <c r="A533" s="1" t="s">
        <v>1553</v>
      </c>
      <c r="B533" s="1" t="s">
        <v>1402</v>
      </c>
      <c r="C533" s="1" t="s">
        <v>235</v>
      </c>
      <c r="D533" s="1" t="s">
        <v>1554</v>
      </c>
      <c r="E533" s="4">
        <v>20</v>
      </c>
      <c r="F533" s="4">
        <v>24</v>
      </c>
      <c r="G533" s="1" t="s">
        <v>1522</v>
      </c>
      <c r="H533" s="3">
        <v>1</v>
      </c>
      <c r="I533" s="1" t="s">
        <v>363</v>
      </c>
    </row>
    <row r="534" spans="1:11" x14ac:dyDescent="0.2">
      <c r="A534" s="1" t="s">
        <v>1545</v>
      </c>
      <c r="B534" s="1" t="s">
        <v>360</v>
      </c>
      <c r="C534" s="1" t="s">
        <v>115</v>
      </c>
      <c r="D534" s="1" t="s">
        <v>1546</v>
      </c>
      <c r="E534" s="4">
        <v>19</v>
      </c>
      <c r="F534" s="4">
        <v>24</v>
      </c>
      <c r="G534" s="1" t="s">
        <v>1547</v>
      </c>
      <c r="H534" s="1">
        <v>10</v>
      </c>
      <c r="I534" s="1" t="s">
        <v>363</v>
      </c>
    </row>
    <row r="535" spans="1:11" x14ac:dyDescent="0.2">
      <c r="A535" s="1" t="s">
        <v>1548</v>
      </c>
      <c r="B535" s="1" t="s">
        <v>360</v>
      </c>
      <c r="C535" s="1" t="s">
        <v>138</v>
      </c>
      <c r="D535" s="1" t="s">
        <v>1549</v>
      </c>
      <c r="E535" s="4">
        <v>16</v>
      </c>
      <c r="F535" s="4">
        <v>24</v>
      </c>
      <c r="G535" s="1" t="s">
        <v>1550</v>
      </c>
      <c r="H535" s="1">
        <v>5</v>
      </c>
      <c r="I535" s="1" t="s">
        <v>363</v>
      </c>
    </row>
    <row r="536" spans="1:11" x14ac:dyDescent="0.2">
      <c r="A536" s="1" t="s">
        <v>1555</v>
      </c>
      <c r="B536" s="1" t="s">
        <v>454</v>
      </c>
      <c r="C536" s="2" t="s">
        <v>17</v>
      </c>
      <c r="D536" s="1" t="s">
        <v>1556</v>
      </c>
      <c r="E536" s="4">
        <v>28</v>
      </c>
      <c r="F536" s="14">
        <v>23</v>
      </c>
      <c r="G536" s="3" t="s">
        <v>1096</v>
      </c>
      <c r="H536" s="3">
        <v>1</v>
      </c>
      <c r="I536" s="1" t="s">
        <v>363</v>
      </c>
    </row>
    <row r="537" spans="1:11" x14ac:dyDescent="0.2">
      <c r="A537" s="1" t="s">
        <v>1572</v>
      </c>
      <c r="B537" s="1" t="s">
        <v>360</v>
      </c>
      <c r="C537" s="1" t="s">
        <v>143</v>
      </c>
      <c r="D537" s="1" t="s">
        <v>1573</v>
      </c>
      <c r="E537" s="4">
        <v>26</v>
      </c>
      <c r="F537" s="12">
        <v>23</v>
      </c>
      <c r="G537" s="1" t="s">
        <v>834</v>
      </c>
      <c r="H537" s="3">
        <v>1</v>
      </c>
      <c r="I537" s="1" t="s">
        <v>363</v>
      </c>
    </row>
    <row r="538" spans="1:11" x14ac:dyDescent="0.2">
      <c r="A538" s="1" t="s">
        <v>1557</v>
      </c>
      <c r="B538" s="1" t="s">
        <v>60</v>
      </c>
      <c r="C538" s="1" t="s">
        <v>73</v>
      </c>
      <c r="D538" s="1" t="s">
        <v>1558</v>
      </c>
      <c r="E538" s="4">
        <v>27</v>
      </c>
      <c r="F538" s="4">
        <v>23</v>
      </c>
      <c r="G538" s="1" t="s">
        <v>285</v>
      </c>
      <c r="H538" s="3">
        <v>1</v>
      </c>
      <c r="I538" s="1" t="s">
        <v>363</v>
      </c>
    </row>
    <row r="539" spans="1:11" x14ac:dyDescent="0.2">
      <c r="A539" s="1" t="s">
        <v>1564</v>
      </c>
      <c r="B539" s="1" t="s">
        <v>1533</v>
      </c>
      <c r="C539" s="1" t="s">
        <v>138</v>
      </c>
      <c r="D539" s="1" t="s">
        <v>1565</v>
      </c>
      <c r="E539" s="4">
        <v>24</v>
      </c>
      <c r="F539" s="4">
        <v>23</v>
      </c>
      <c r="G539" s="1" t="s">
        <v>598</v>
      </c>
      <c r="H539" s="1">
        <v>2</v>
      </c>
      <c r="I539" s="1" t="s">
        <v>363</v>
      </c>
    </row>
    <row r="540" spans="1:11" x14ac:dyDescent="0.2">
      <c r="A540" s="1" t="s">
        <v>1578</v>
      </c>
      <c r="B540" s="1" t="s">
        <v>1480</v>
      </c>
      <c r="C540" s="1" t="s">
        <v>261</v>
      </c>
      <c r="D540" s="1" t="s">
        <v>1579</v>
      </c>
      <c r="E540" s="4">
        <v>21</v>
      </c>
      <c r="F540" s="12">
        <v>23</v>
      </c>
      <c r="G540" s="1" t="s">
        <v>267</v>
      </c>
      <c r="H540" s="1">
        <v>10</v>
      </c>
      <c r="I540" s="6" t="s">
        <v>363</v>
      </c>
    </row>
    <row r="541" spans="1:11" x14ac:dyDescent="0.2">
      <c r="A541" s="1" t="s">
        <v>1566</v>
      </c>
      <c r="B541" s="1" t="s">
        <v>60</v>
      </c>
      <c r="C541" s="1" t="s">
        <v>138</v>
      </c>
      <c r="D541" s="1" t="s">
        <v>1567</v>
      </c>
      <c r="E541" s="4">
        <v>22</v>
      </c>
      <c r="F541" s="4">
        <v>23</v>
      </c>
      <c r="G541" s="1" t="s">
        <v>1568</v>
      </c>
      <c r="H541" s="1">
        <v>2</v>
      </c>
      <c r="I541" s="1" t="s">
        <v>363</v>
      </c>
    </row>
    <row r="542" spans="1:11" x14ac:dyDescent="0.2">
      <c r="A542" s="1" t="s">
        <v>1576</v>
      </c>
      <c r="B542" s="1" t="s">
        <v>385</v>
      </c>
      <c r="C542" s="1" t="s">
        <v>235</v>
      </c>
      <c r="D542" s="1" t="s">
        <v>1577</v>
      </c>
      <c r="E542" s="4">
        <v>21</v>
      </c>
      <c r="F542" s="4">
        <v>23</v>
      </c>
      <c r="G542" s="1" t="s">
        <v>876</v>
      </c>
      <c r="H542" s="1">
        <v>2</v>
      </c>
      <c r="I542" s="1" t="s">
        <v>363</v>
      </c>
    </row>
    <row r="543" spans="1:11" x14ac:dyDescent="0.2">
      <c r="A543" s="1" t="s">
        <v>1574</v>
      </c>
      <c r="B543" s="1" t="s">
        <v>485</v>
      </c>
      <c r="C543" s="1" t="s">
        <v>143</v>
      </c>
      <c r="D543" s="1" t="s">
        <v>1575</v>
      </c>
      <c r="E543" s="4">
        <v>13</v>
      </c>
      <c r="F543" s="4">
        <v>23</v>
      </c>
      <c r="G543" s="1" t="s">
        <v>245</v>
      </c>
      <c r="H543" s="1">
        <v>2</v>
      </c>
      <c r="I543" s="1" t="s">
        <v>363</v>
      </c>
    </row>
    <row r="544" spans="1:11" x14ac:dyDescent="0.2">
      <c r="A544" s="1" t="s">
        <v>1569</v>
      </c>
      <c r="B544" s="1" t="s">
        <v>1120</v>
      </c>
      <c r="C544" s="1" t="s">
        <v>143</v>
      </c>
      <c r="D544" s="1" t="s">
        <v>1570</v>
      </c>
      <c r="E544" s="4">
        <v>153</v>
      </c>
      <c r="F544" s="4">
        <v>23</v>
      </c>
      <c r="G544" s="1" t="s">
        <v>1571</v>
      </c>
      <c r="H544" s="1">
        <v>3</v>
      </c>
      <c r="I544" s="1" t="s">
        <v>363</v>
      </c>
    </row>
    <row r="545" spans="1:9" x14ac:dyDescent="0.2">
      <c r="A545" s="1" t="s">
        <v>1559</v>
      </c>
      <c r="B545" s="1" t="s">
        <v>372</v>
      </c>
      <c r="C545" s="1" t="s">
        <v>115</v>
      </c>
      <c r="D545" s="1" t="s">
        <v>1560</v>
      </c>
      <c r="E545" s="4">
        <v>21</v>
      </c>
      <c r="F545" s="4">
        <v>23</v>
      </c>
      <c r="G545" s="1" t="s">
        <v>47</v>
      </c>
      <c r="H545" s="1">
        <v>3</v>
      </c>
      <c r="I545" s="1" t="s">
        <v>363</v>
      </c>
    </row>
    <row r="546" spans="1:9" x14ac:dyDescent="0.2">
      <c r="A546" s="1" t="s">
        <v>1561</v>
      </c>
      <c r="B546" s="1" t="s">
        <v>385</v>
      </c>
      <c r="C546" s="1" t="s">
        <v>115</v>
      </c>
      <c r="D546" s="1" t="s">
        <v>1562</v>
      </c>
      <c r="E546" s="4">
        <v>22</v>
      </c>
      <c r="F546" s="4">
        <v>23</v>
      </c>
      <c r="G546" s="1" t="s">
        <v>1563</v>
      </c>
      <c r="H546" s="1">
        <v>3</v>
      </c>
      <c r="I546" s="1" t="s">
        <v>363</v>
      </c>
    </row>
    <row r="547" spans="1:9" x14ac:dyDescent="0.2">
      <c r="A547" s="1" t="s">
        <v>1584</v>
      </c>
      <c r="B547" s="1" t="s">
        <v>385</v>
      </c>
      <c r="C547" s="1" t="s">
        <v>73</v>
      </c>
      <c r="D547" s="1" t="s">
        <v>1585</v>
      </c>
      <c r="E547" s="4">
        <v>21</v>
      </c>
      <c r="F547" s="4">
        <v>22</v>
      </c>
      <c r="G547" s="1" t="s">
        <v>1586</v>
      </c>
      <c r="H547" s="3">
        <v>1</v>
      </c>
      <c r="I547" s="1" t="s">
        <v>363</v>
      </c>
    </row>
    <row r="548" spans="1:9" x14ac:dyDescent="0.2">
      <c r="A548" s="1" t="s">
        <v>1593</v>
      </c>
      <c r="B548" s="1" t="s">
        <v>283</v>
      </c>
      <c r="C548" s="1" t="s">
        <v>235</v>
      </c>
      <c r="D548" s="1" t="s">
        <v>1594</v>
      </c>
      <c r="E548" s="4">
        <v>20</v>
      </c>
      <c r="F548" s="12">
        <v>22</v>
      </c>
      <c r="G548" s="1" t="s">
        <v>1595</v>
      </c>
      <c r="H548" s="3">
        <v>1</v>
      </c>
      <c r="I548" s="1" t="s">
        <v>363</v>
      </c>
    </row>
    <row r="549" spans="1:9" x14ac:dyDescent="0.2">
      <c r="A549" s="1" t="s">
        <v>1596</v>
      </c>
      <c r="B549" s="1" t="s">
        <v>1136</v>
      </c>
      <c r="C549" s="1" t="s">
        <v>261</v>
      </c>
      <c r="D549" s="1" t="s">
        <v>1597</v>
      </c>
      <c r="E549" s="4">
        <v>27</v>
      </c>
      <c r="F549" s="4">
        <v>22</v>
      </c>
      <c r="G549" s="1" t="s">
        <v>1019</v>
      </c>
      <c r="H549" s="3">
        <v>1</v>
      </c>
      <c r="I549" s="1" t="s">
        <v>363</v>
      </c>
    </row>
    <row r="550" spans="1:9" x14ac:dyDescent="0.2">
      <c r="A550" s="1" t="s">
        <v>1582</v>
      </c>
      <c r="B550" s="1" t="s">
        <v>33</v>
      </c>
      <c r="C550" s="1" t="s">
        <v>73</v>
      </c>
      <c r="D550" s="1" t="s">
        <v>1583</v>
      </c>
      <c r="E550" s="4">
        <v>33</v>
      </c>
      <c r="F550" s="4">
        <v>22</v>
      </c>
      <c r="G550" s="1" t="s">
        <v>1380</v>
      </c>
      <c r="H550" s="3">
        <v>1</v>
      </c>
      <c r="I550" s="1" t="s">
        <v>363</v>
      </c>
    </row>
    <row r="551" spans="1:9" x14ac:dyDescent="0.2">
      <c r="A551" s="1" t="s">
        <v>1587</v>
      </c>
      <c r="B551" s="1" t="s">
        <v>273</v>
      </c>
      <c r="C551" s="1" t="s">
        <v>87</v>
      </c>
      <c r="D551" s="1" t="s">
        <v>1588</v>
      </c>
      <c r="E551" s="4">
        <v>15</v>
      </c>
      <c r="F551" s="4">
        <v>22</v>
      </c>
      <c r="G551" s="1" t="s">
        <v>1589</v>
      </c>
      <c r="H551" s="1">
        <v>2</v>
      </c>
      <c r="I551" s="1" t="s">
        <v>363</v>
      </c>
    </row>
    <row r="552" spans="1:9" x14ac:dyDescent="0.2">
      <c r="A552" s="1" t="s">
        <v>1590</v>
      </c>
      <c r="B552" s="1" t="s">
        <v>60</v>
      </c>
      <c r="C552" s="1" t="s">
        <v>235</v>
      </c>
      <c r="D552" s="1" t="s">
        <v>1591</v>
      </c>
      <c r="E552" s="4">
        <v>24</v>
      </c>
      <c r="F552" s="4">
        <v>22</v>
      </c>
      <c r="G552" s="1" t="s">
        <v>1592</v>
      </c>
      <c r="H552" s="1">
        <v>3</v>
      </c>
      <c r="I552" s="1" t="s">
        <v>363</v>
      </c>
    </row>
    <row r="553" spans="1:9" x14ac:dyDescent="0.2">
      <c r="A553" s="1" t="s">
        <v>1580</v>
      </c>
      <c r="B553" s="1" t="s">
        <v>60</v>
      </c>
      <c r="C553" s="2" t="s">
        <v>17</v>
      </c>
      <c r="D553" s="1" t="s">
        <v>1581</v>
      </c>
      <c r="E553" s="4">
        <v>14</v>
      </c>
      <c r="F553" s="14">
        <v>22</v>
      </c>
      <c r="G553" s="3" t="s">
        <v>979</v>
      </c>
      <c r="H553" s="1">
        <v>7</v>
      </c>
      <c r="I553" s="1" t="s">
        <v>363</v>
      </c>
    </row>
    <row r="554" spans="1:9" x14ac:dyDescent="0.2">
      <c r="A554" s="1" t="s">
        <v>1602</v>
      </c>
      <c r="B554" s="1" t="s">
        <v>283</v>
      </c>
      <c r="C554" s="1" t="s">
        <v>87</v>
      </c>
      <c r="D554" s="1" t="s">
        <v>1603</v>
      </c>
      <c r="E554" s="4">
        <v>24</v>
      </c>
      <c r="F554" s="4">
        <v>21</v>
      </c>
      <c r="G554" s="1" t="s">
        <v>943</v>
      </c>
      <c r="H554" s="3">
        <v>1</v>
      </c>
      <c r="I554" s="1" t="s">
        <v>363</v>
      </c>
    </row>
    <row r="555" spans="1:9" x14ac:dyDescent="0.2">
      <c r="A555" s="1" t="s">
        <v>1600</v>
      </c>
      <c r="B555" s="1" t="s">
        <v>360</v>
      </c>
      <c r="C555" s="1" t="s">
        <v>73</v>
      </c>
      <c r="D555" s="1" t="s">
        <v>1601</v>
      </c>
      <c r="E555" s="4">
        <v>20</v>
      </c>
      <c r="F555" s="4">
        <v>21</v>
      </c>
      <c r="G555" s="1" t="s">
        <v>882</v>
      </c>
      <c r="H555" s="3">
        <v>1</v>
      </c>
      <c r="I555" s="1" t="s">
        <v>363</v>
      </c>
    </row>
    <row r="556" spans="1:9" x14ac:dyDescent="0.2">
      <c r="A556" s="1" t="s">
        <v>1610</v>
      </c>
      <c r="B556" s="1" t="s">
        <v>454</v>
      </c>
      <c r="C556" s="1" t="s">
        <v>143</v>
      </c>
      <c r="D556" s="1" t="s">
        <v>1611</v>
      </c>
      <c r="E556" s="4">
        <v>19</v>
      </c>
      <c r="F556" s="4">
        <v>21</v>
      </c>
      <c r="G556" s="1" t="s">
        <v>1612</v>
      </c>
      <c r="H556" s="3">
        <v>1</v>
      </c>
      <c r="I556" s="1" t="s">
        <v>363</v>
      </c>
    </row>
    <row r="557" spans="1:9" x14ac:dyDescent="0.2">
      <c r="A557" s="1" t="s">
        <v>1607</v>
      </c>
      <c r="B557" s="1" t="s">
        <v>1608</v>
      </c>
      <c r="C557" s="1" t="s">
        <v>138</v>
      </c>
      <c r="D557" s="1" t="s">
        <v>1609</v>
      </c>
      <c r="E557" s="4">
        <v>25</v>
      </c>
      <c r="F557" s="4">
        <v>21</v>
      </c>
      <c r="G557" s="1" t="s">
        <v>1276</v>
      </c>
      <c r="H557" s="3">
        <v>1</v>
      </c>
      <c r="I557" s="1" t="s">
        <v>363</v>
      </c>
    </row>
    <row r="558" spans="1:9" x14ac:dyDescent="0.2">
      <c r="A558" s="1" t="s">
        <v>1604</v>
      </c>
      <c r="B558" s="1" t="s">
        <v>360</v>
      </c>
      <c r="C558" s="1" t="s">
        <v>115</v>
      </c>
      <c r="D558" s="1" t="s">
        <v>1605</v>
      </c>
      <c r="E558" s="4">
        <v>21</v>
      </c>
      <c r="F558" s="4">
        <v>21</v>
      </c>
      <c r="G558" s="1" t="s">
        <v>1606</v>
      </c>
      <c r="H558" s="3">
        <v>1</v>
      </c>
      <c r="I558" s="1" t="s">
        <v>363</v>
      </c>
    </row>
    <row r="559" spans="1:9" x14ac:dyDescent="0.2">
      <c r="A559" s="1" t="s">
        <v>1619</v>
      </c>
      <c r="B559" s="1" t="s">
        <v>464</v>
      </c>
      <c r="C559" s="1" t="s">
        <v>235</v>
      </c>
      <c r="D559" s="1" t="s">
        <v>1620</v>
      </c>
      <c r="E559" s="4">
        <v>16</v>
      </c>
      <c r="F559" s="4">
        <v>21</v>
      </c>
      <c r="G559" s="1" t="s">
        <v>112</v>
      </c>
      <c r="H559" s="1">
        <v>2</v>
      </c>
      <c r="I559" s="1" t="s">
        <v>363</v>
      </c>
    </row>
    <row r="560" spans="1:9" x14ac:dyDescent="0.2">
      <c r="A560" s="1" t="s">
        <v>1598</v>
      </c>
      <c r="B560" s="1" t="s">
        <v>1150</v>
      </c>
      <c r="C560" s="2" t="s">
        <v>17</v>
      </c>
      <c r="D560" s="1" t="s">
        <v>1599</v>
      </c>
      <c r="E560" s="4">
        <v>10</v>
      </c>
      <c r="F560" s="14">
        <v>21</v>
      </c>
      <c r="G560" s="3" t="s">
        <v>1568</v>
      </c>
      <c r="H560" s="1">
        <v>2</v>
      </c>
      <c r="I560" s="1" t="s">
        <v>363</v>
      </c>
    </row>
    <row r="561" spans="1:11" x14ac:dyDescent="0.2">
      <c r="A561" s="1" t="s">
        <v>1613</v>
      </c>
      <c r="B561" s="1" t="s">
        <v>1402</v>
      </c>
      <c r="C561" s="1" t="s">
        <v>143</v>
      </c>
      <c r="D561" s="1" t="s">
        <v>1614</v>
      </c>
      <c r="E561" s="4">
        <v>8</v>
      </c>
      <c r="F561" s="4">
        <v>21</v>
      </c>
      <c r="G561" s="1" t="s">
        <v>1615</v>
      </c>
      <c r="H561" s="1">
        <v>7</v>
      </c>
      <c r="I561" s="1" t="s">
        <v>363</v>
      </c>
    </row>
    <row r="562" spans="1:11" x14ac:dyDescent="0.2">
      <c r="A562" s="1" t="s">
        <v>1616</v>
      </c>
      <c r="B562" s="1" t="s">
        <v>540</v>
      </c>
      <c r="C562" s="1" t="s">
        <v>235</v>
      </c>
      <c r="D562" s="1" t="s">
        <v>1617</v>
      </c>
      <c r="E562" s="4">
        <v>14</v>
      </c>
      <c r="F562" s="4">
        <v>21</v>
      </c>
      <c r="G562" s="1" t="s">
        <v>1618</v>
      </c>
      <c r="H562" s="1">
        <v>7</v>
      </c>
      <c r="I562" s="1" t="s">
        <v>363</v>
      </c>
    </row>
    <row r="563" spans="1:11" x14ac:dyDescent="0.2">
      <c r="A563" s="1" t="s">
        <v>1642</v>
      </c>
      <c r="B563" s="1" t="s">
        <v>485</v>
      </c>
      <c r="C563" s="1" t="s">
        <v>143</v>
      </c>
      <c r="D563" s="1" t="s">
        <v>1643</v>
      </c>
      <c r="E563" s="4">
        <v>14</v>
      </c>
      <c r="F563" s="4">
        <v>20</v>
      </c>
      <c r="G563" s="1" t="s">
        <v>604</v>
      </c>
      <c r="H563" s="1">
        <v>1</v>
      </c>
      <c r="I563" s="1" t="s">
        <v>363</v>
      </c>
    </row>
    <row r="564" spans="1:11" x14ac:dyDescent="0.2">
      <c r="A564" s="1" t="s">
        <v>1621</v>
      </c>
      <c r="B564" s="1" t="s">
        <v>360</v>
      </c>
      <c r="C564" s="2" t="s">
        <v>17</v>
      </c>
      <c r="D564" s="1" t="s">
        <v>1622</v>
      </c>
      <c r="E564" s="4">
        <v>16</v>
      </c>
      <c r="F564" s="14">
        <v>20</v>
      </c>
      <c r="G564" s="3" t="s">
        <v>1411</v>
      </c>
      <c r="H564" s="3">
        <v>1</v>
      </c>
      <c r="I564" s="1" t="s">
        <v>363</v>
      </c>
    </row>
    <row r="565" spans="1:11" x14ac:dyDescent="0.2">
      <c r="A565" s="1" t="s">
        <v>1623</v>
      </c>
      <c r="B565" s="1" t="s">
        <v>60</v>
      </c>
      <c r="C565" s="2" t="s">
        <v>17</v>
      </c>
      <c r="D565" s="1" t="s">
        <v>1624</v>
      </c>
      <c r="E565" s="4">
        <v>20</v>
      </c>
      <c r="F565" s="14">
        <v>20</v>
      </c>
      <c r="G565" s="3" t="s">
        <v>943</v>
      </c>
      <c r="H565" s="3">
        <v>1</v>
      </c>
      <c r="I565" s="1" t="s">
        <v>363</v>
      </c>
    </row>
    <row r="566" spans="1:11" x14ac:dyDescent="0.2">
      <c r="A566" s="1" t="s">
        <v>1625</v>
      </c>
      <c r="B566" s="1" t="s">
        <v>454</v>
      </c>
      <c r="C566" s="1" t="s">
        <v>73</v>
      </c>
      <c r="D566" s="1" t="s">
        <v>1626</v>
      </c>
      <c r="E566" s="4">
        <v>22</v>
      </c>
      <c r="F566" s="4">
        <v>20</v>
      </c>
      <c r="G566" s="1" t="s">
        <v>1627</v>
      </c>
      <c r="H566" s="3">
        <v>1</v>
      </c>
      <c r="I566" s="1" t="s">
        <v>363</v>
      </c>
    </row>
    <row r="567" spans="1:11" x14ac:dyDescent="0.2">
      <c r="A567" s="1" t="s">
        <v>1635</v>
      </c>
      <c r="B567" s="1" t="s">
        <v>1636</v>
      </c>
      <c r="C567" s="1" t="s">
        <v>138</v>
      </c>
      <c r="D567" s="1" t="s">
        <v>1637</v>
      </c>
      <c r="E567" s="4">
        <v>16</v>
      </c>
      <c r="F567" s="4">
        <v>20</v>
      </c>
      <c r="G567" s="1" t="s">
        <v>1638</v>
      </c>
      <c r="H567" s="3">
        <v>1</v>
      </c>
      <c r="I567" s="1" t="s">
        <v>363</v>
      </c>
    </row>
    <row r="568" spans="1:11" x14ac:dyDescent="0.2">
      <c r="A568" s="1" t="s">
        <v>1650</v>
      </c>
      <c r="B568" s="1" t="s">
        <v>1402</v>
      </c>
      <c r="C568" s="1" t="s">
        <v>261</v>
      </c>
      <c r="D568" s="1" t="s">
        <v>1651</v>
      </c>
      <c r="E568" s="4">
        <v>16</v>
      </c>
      <c r="F568" s="4">
        <v>20</v>
      </c>
      <c r="G568" s="1" t="s">
        <v>1652</v>
      </c>
      <c r="H568" s="3">
        <v>1</v>
      </c>
      <c r="I568" s="1" t="s">
        <v>363</v>
      </c>
    </row>
    <row r="569" spans="1:11" x14ac:dyDescent="0.2">
      <c r="A569" s="1" t="s">
        <v>1639</v>
      </c>
      <c r="B569" s="1" t="s">
        <v>344</v>
      </c>
      <c r="C569" s="1" t="s">
        <v>138</v>
      </c>
      <c r="D569" s="1" t="s">
        <v>1640</v>
      </c>
      <c r="E569" s="4">
        <v>11</v>
      </c>
      <c r="F569" s="4">
        <v>20</v>
      </c>
      <c r="G569" s="1" t="s">
        <v>1641</v>
      </c>
      <c r="H569" s="1">
        <v>10</v>
      </c>
      <c r="I569" s="1" t="s">
        <v>363</v>
      </c>
    </row>
    <row r="570" spans="1:11" x14ac:dyDescent="0.2">
      <c r="A570" s="1" t="s">
        <v>1647</v>
      </c>
      <c r="B570" s="1" t="s">
        <v>385</v>
      </c>
      <c r="C570" s="1" t="s">
        <v>235</v>
      </c>
      <c r="D570" s="1" t="s">
        <v>1648</v>
      </c>
      <c r="E570" s="4">
        <v>17</v>
      </c>
      <c r="F570" s="4">
        <v>20</v>
      </c>
      <c r="G570" s="1" t="s">
        <v>1649</v>
      </c>
      <c r="H570" s="1">
        <v>2</v>
      </c>
      <c r="I570" s="1" t="s">
        <v>363</v>
      </c>
    </row>
    <row r="571" spans="1:11" x14ac:dyDescent="0.2">
      <c r="A571" s="1" t="s">
        <v>1633</v>
      </c>
      <c r="B571" s="1" t="s">
        <v>464</v>
      </c>
      <c r="C571" s="1" t="s">
        <v>138</v>
      </c>
      <c r="D571" s="1" t="s">
        <v>1634</v>
      </c>
      <c r="E571" s="4">
        <v>19</v>
      </c>
      <c r="F571" s="4">
        <v>20</v>
      </c>
      <c r="G571" s="1" t="s">
        <v>1568</v>
      </c>
      <c r="H571" s="1">
        <v>2</v>
      </c>
      <c r="I571" s="1" t="s">
        <v>363</v>
      </c>
    </row>
    <row r="572" spans="1:11" x14ac:dyDescent="0.2">
      <c r="A572" s="1" t="s">
        <v>1644</v>
      </c>
      <c r="B572" s="1" t="s">
        <v>29</v>
      </c>
      <c r="C572" s="1" t="s">
        <v>143</v>
      </c>
      <c r="D572" s="1" t="s">
        <v>1645</v>
      </c>
      <c r="E572" s="4">
        <v>123</v>
      </c>
      <c r="F572" s="4">
        <v>20</v>
      </c>
      <c r="G572" s="1" t="s">
        <v>1646</v>
      </c>
      <c r="H572" s="1">
        <v>2</v>
      </c>
      <c r="I572" s="1" t="s">
        <v>363</v>
      </c>
    </row>
    <row r="573" spans="1:11" x14ac:dyDescent="0.2">
      <c r="A573" s="1" t="s">
        <v>1628</v>
      </c>
      <c r="B573" s="1" t="s">
        <v>360</v>
      </c>
      <c r="C573" s="1" t="s">
        <v>115</v>
      </c>
      <c r="D573" s="1" t="s">
        <v>1629</v>
      </c>
      <c r="E573" s="12">
        <v>19</v>
      </c>
      <c r="F573" s="12">
        <v>20</v>
      </c>
      <c r="G573" s="1" t="s">
        <v>1051</v>
      </c>
      <c r="H573" s="1">
        <v>3</v>
      </c>
      <c r="I573" s="1" t="s">
        <v>363</v>
      </c>
      <c r="K573" s="1"/>
    </row>
    <row r="574" spans="1:11" x14ac:dyDescent="0.2">
      <c r="A574" s="1" t="s">
        <v>1630</v>
      </c>
      <c r="B574" s="1" t="s">
        <v>360</v>
      </c>
      <c r="C574" s="1" t="s">
        <v>115</v>
      </c>
      <c r="D574" s="1" t="s">
        <v>1074</v>
      </c>
      <c r="E574" s="4">
        <v>32</v>
      </c>
      <c r="F574" s="4">
        <v>20</v>
      </c>
      <c r="G574" s="1" t="s">
        <v>1051</v>
      </c>
      <c r="H574" s="1">
        <v>3</v>
      </c>
      <c r="I574" s="1" t="s">
        <v>363</v>
      </c>
    </row>
    <row r="575" spans="1:11" x14ac:dyDescent="0.2">
      <c r="A575" s="1" t="s">
        <v>1631</v>
      </c>
      <c r="B575" s="1" t="s">
        <v>372</v>
      </c>
      <c r="C575" s="1" t="s">
        <v>138</v>
      </c>
      <c r="D575" s="1" t="s">
        <v>1632</v>
      </c>
      <c r="E575" s="4">
        <v>23</v>
      </c>
      <c r="F575" s="13">
        <v>20</v>
      </c>
      <c r="G575" s="1" t="s">
        <v>162</v>
      </c>
      <c r="H575" s="1">
        <v>3</v>
      </c>
      <c r="I575" s="11" t="s">
        <v>363</v>
      </c>
    </row>
    <row r="576" spans="1:11" x14ac:dyDescent="0.2">
      <c r="A576" s="1" t="s">
        <v>1653</v>
      </c>
      <c r="B576" s="1" t="s">
        <v>173</v>
      </c>
      <c r="C576" s="1" t="s">
        <v>87</v>
      </c>
      <c r="D576" s="1" t="s">
        <v>1654</v>
      </c>
      <c r="E576" s="4">
        <v>25</v>
      </c>
      <c r="F576" s="4">
        <v>19</v>
      </c>
      <c r="G576" s="1" t="s">
        <v>75</v>
      </c>
      <c r="H576" s="3">
        <v>1</v>
      </c>
      <c r="I576" s="1" t="s">
        <v>363</v>
      </c>
    </row>
    <row r="577" spans="1:9" x14ac:dyDescent="0.2">
      <c r="A577" s="1" t="s">
        <v>1655</v>
      </c>
      <c r="B577" s="1" t="s">
        <v>283</v>
      </c>
      <c r="C577" s="1" t="s">
        <v>87</v>
      </c>
      <c r="D577" s="1" t="s">
        <v>1656</v>
      </c>
      <c r="E577" s="4">
        <v>24</v>
      </c>
      <c r="F577" s="4">
        <v>19</v>
      </c>
      <c r="G577" s="1" t="s">
        <v>943</v>
      </c>
      <c r="H577" s="3">
        <v>1</v>
      </c>
      <c r="I577" s="1" t="s">
        <v>363</v>
      </c>
    </row>
    <row r="578" spans="1:9" x14ac:dyDescent="0.2">
      <c r="A578" s="1" t="s">
        <v>1664</v>
      </c>
      <c r="B578" s="1" t="s">
        <v>173</v>
      </c>
      <c r="C578" s="1" t="s">
        <v>138</v>
      </c>
      <c r="D578" s="1" t="s">
        <v>1665</v>
      </c>
      <c r="E578" s="4">
        <v>18</v>
      </c>
      <c r="F578" s="12">
        <v>19</v>
      </c>
      <c r="G578" s="1" t="s">
        <v>1666</v>
      </c>
      <c r="H578" s="3">
        <v>1</v>
      </c>
      <c r="I578" s="6" t="s">
        <v>363</v>
      </c>
    </row>
    <row r="579" spans="1:9" x14ac:dyDescent="0.2">
      <c r="A579" s="1" t="s">
        <v>1657</v>
      </c>
      <c r="B579" s="1" t="s">
        <v>360</v>
      </c>
      <c r="C579" s="1" t="s">
        <v>115</v>
      </c>
      <c r="D579" s="1" t="s">
        <v>1658</v>
      </c>
      <c r="E579" s="4">
        <v>21</v>
      </c>
      <c r="F579" s="4">
        <v>19</v>
      </c>
      <c r="G579" s="1" t="s">
        <v>1659</v>
      </c>
      <c r="H579" s="3">
        <v>1</v>
      </c>
      <c r="I579" s="1" t="s">
        <v>363</v>
      </c>
    </row>
    <row r="580" spans="1:9" x14ac:dyDescent="0.2">
      <c r="A580" s="1" t="s">
        <v>1670</v>
      </c>
      <c r="B580" s="1" t="s">
        <v>60</v>
      </c>
      <c r="C580" s="1" t="s">
        <v>261</v>
      </c>
      <c r="D580" s="1" t="s">
        <v>1671</v>
      </c>
      <c r="E580" s="4">
        <v>13</v>
      </c>
      <c r="F580" s="4">
        <v>19</v>
      </c>
      <c r="G580" s="1" t="s">
        <v>285</v>
      </c>
      <c r="H580" s="3">
        <v>1</v>
      </c>
      <c r="I580" s="1" t="s">
        <v>363</v>
      </c>
    </row>
    <row r="581" spans="1:9" x14ac:dyDescent="0.2">
      <c r="A581" s="1" t="s">
        <v>1660</v>
      </c>
      <c r="B581" s="1" t="s">
        <v>1661</v>
      </c>
      <c r="C581" s="1" t="s">
        <v>115</v>
      </c>
      <c r="D581" s="1" t="s">
        <v>1662</v>
      </c>
      <c r="E581" s="4">
        <v>14</v>
      </c>
      <c r="F581" s="4">
        <v>19</v>
      </c>
      <c r="G581" s="1" t="s">
        <v>1663</v>
      </c>
      <c r="H581" s="3">
        <v>1</v>
      </c>
      <c r="I581" s="1" t="s">
        <v>363</v>
      </c>
    </row>
    <row r="582" spans="1:9" x14ac:dyDescent="0.2">
      <c r="A582" s="1" t="s">
        <v>1667</v>
      </c>
      <c r="B582" s="1" t="s">
        <v>360</v>
      </c>
      <c r="C582" s="1" t="s">
        <v>194</v>
      </c>
      <c r="D582" s="1" t="s">
        <v>1668</v>
      </c>
      <c r="E582" s="4">
        <v>19</v>
      </c>
      <c r="F582" s="4">
        <v>19</v>
      </c>
      <c r="G582" s="1" t="s">
        <v>1669</v>
      </c>
      <c r="H582" s="1">
        <v>2</v>
      </c>
      <c r="I582" s="1" t="s">
        <v>363</v>
      </c>
    </row>
    <row r="583" spans="1:9" x14ac:dyDescent="0.2">
      <c r="A583" s="1" t="s">
        <v>1678</v>
      </c>
      <c r="B583" s="1" t="s">
        <v>360</v>
      </c>
      <c r="C583" s="1" t="s">
        <v>73</v>
      </c>
      <c r="D583" s="1" t="s">
        <v>1679</v>
      </c>
      <c r="E583" s="4">
        <v>13</v>
      </c>
      <c r="F583" s="4">
        <v>18</v>
      </c>
      <c r="G583" s="1" t="s">
        <v>959</v>
      </c>
      <c r="H583" s="1">
        <v>1</v>
      </c>
      <c r="I583" s="1" t="s">
        <v>363</v>
      </c>
    </row>
    <row r="584" spans="1:9" x14ac:dyDescent="0.2">
      <c r="A584" s="1" t="s">
        <v>1688</v>
      </c>
      <c r="B584" s="1" t="s">
        <v>60</v>
      </c>
      <c r="C584" s="1" t="s">
        <v>138</v>
      </c>
      <c r="D584" s="1" t="s">
        <v>1689</v>
      </c>
      <c r="E584" s="4">
        <v>16</v>
      </c>
      <c r="F584" s="4">
        <v>18</v>
      </c>
      <c r="G584" s="1" t="s">
        <v>1690</v>
      </c>
      <c r="H584" s="3">
        <v>1</v>
      </c>
      <c r="I584" s="1" t="s">
        <v>363</v>
      </c>
    </row>
    <row r="585" spans="1:9" x14ac:dyDescent="0.2">
      <c r="A585" s="1" t="s">
        <v>1680</v>
      </c>
      <c r="B585" s="1" t="s">
        <v>273</v>
      </c>
      <c r="C585" s="1" t="s">
        <v>87</v>
      </c>
      <c r="D585" s="1" t="s">
        <v>1681</v>
      </c>
      <c r="E585" s="4">
        <v>21</v>
      </c>
      <c r="F585" s="4">
        <v>18</v>
      </c>
      <c r="G585" s="1" t="s">
        <v>1682</v>
      </c>
      <c r="H585" s="3">
        <v>1</v>
      </c>
      <c r="I585" s="1" t="s">
        <v>363</v>
      </c>
    </row>
    <row r="586" spans="1:9" x14ac:dyDescent="0.2">
      <c r="A586" s="1" t="s">
        <v>1691</v>
      </c>
      <c r="B586" s="1" t="s">
        <v>60</v>
      </c>
      <c r="C586" s="1" t="s">
        <v>143</v>
      </c>
      <c r="D586" s="1" t="s">
        <v>1692</v>
      </c>
      <c r="E586" s="4">
        <v>22</v>
      </c>
      <c r="F586" s="4">
        <v>18</v>
      </c>
      <c r="G586" s="1" t="s">
        <v>1693</v>
      </c>
      <c r="H586" s="3">
        <v>1</v>
      </c>
      <c r="I586" s="1" t="s">
        <v>363</v>
      </c>
    </row>
    <row r="587" spans="1:9" x14ac:dyDescent="0.2">
      <c r="A587" s="1" t="s">
        <v>1676</v>
      </c>
      <c r="B587" s="1" t="s">
        <v>60</v>
      </c>
      <c r="C587" s="1" t="s">
        <v>34</v>
      </c>
      <c r="D587" s="1" t="s">
        <v>1677</v>
      </c>
      <c r="E587" s="4">
        <v>18</v>
      </c>
      <c r="F587" s="4">
        <v>18</v>
      </c>
      <c r="G587" s="1" t="s">
        <v>809</v>
      </c>
      <c r="H587" s="3">
        <v>1</v>
      </c>
      <c r="I587" s="1" t="s">
        <v>363</v>
      </c>
    </row>
    <row r="588" spans="1:9" x14ac:dyDescent="0.2">
      <c r="A588" s="1" t="s">
        <v>1672</v>
      </c>
      <c r="B588" s="1" t="s">
        <v>360</v>
      </c>
      <c r="C588" s="2" t="s">
        <v>17</v>
      </c>
      <c r="D588" s="1" t="s">
        <v>1673</v>
      </c>
      <c r="E588" s="4">
        <v>16</v>
      </c>
      <c r="F588" s="14">
        <v>18</v>
      </c>
      <c r="G588" s="3" t="s">
        <v>717</v>
      </c>
      <c r="H588" s="1">
        <v>10</v>
      </c>
      <c r="I588" s="1" t="s">
        <v>363</v>
      </c>
    </row>
    <row r="589" spans="1:9" x14ac:dyDescent="0.2">
      <c r="A589" s="1" t="s">
        <v>1683</v>
      </c>
      <c r="B589" s="1" t="s">
        <v>157</v>
      </c>
      <c r="C589" s="1" t="s">
        <v>87</v>
      </c>
      <c r="D589" s="1" t="s">
        <v>1684</v>
      </c>
      <c r="E589" s="4">
        <v>18</v>
      </c>
      <c r="F589" s="4">
        <v>18</v>
      </c>
      <c r="G589" s="1" t="s">
        <v>1685</v>
      </c>
      <c r="H589" s="1">
        <v>2</v>
      </c>
      <c r="I589" s="1" t="s">
        <v>363</v>
      </c>
    </row>
    <row r="590" spans="1:9" x14ac:dyDescent="0.2">
      <c r="A590" s="1" t="s">
        <v>1686</v>
      </c>
      <c r="B590" s="1" t="s">
        <v>548</v>
      </c>
      <c r="C590" s="1" t="s">
        <v>138</v>
      </c>
      <c r="D590" s="1" t="s">
        <v>1687</v>
      </c>
      <c r="E590" s="4">
        <v>18</v>
      </c>
      <c r="F590" s="4">
        <v>18</v>
      </c>
      <c r="G590" s="1" t="s">
        <v>1310</v>
      </c>
      <c r="H590" s="1">
        <v>2</v>
      </c>
      <c r="I590" s="1" t="s">
        <v>363</v>
      </c>
    </row>
    <row r="591" spans="1:9" x14ac:dyDescent="0.2">
      <c r="A591" s="1" t="s">
        <v>1674</v>
      </c>
      <c r="B591" s="1" t="s">
        <v>907</v>
      </c>
      <c r="C591" s="1" t="s">
        <v>34</v>
      </c>
      <c r="D591" s="1" t="s">
        <v>1675</v>
      </c>
      <c r="E591" s="4">
        <v>16</v>
      </c>
      <c r="F591" s="4">
        <v>18</v>
      </c>
      <c r="G591" s="1" t="s">
        <v>985</v>
      </c>
      <c r="H591" s="1">
        <v>3</v>
      </c>
      <c r="I591" s="1" t="s">
        <v>363</v>
      </c>
    </row>
    <row r="592" spans="1:9" x14ac:dyDescent="0.2">
      <c r="A592" s="1" t="s">
        <v>1700</v>
      </c>
      <c r="B592" s="1" t="s">
        <v>596</v>
      </c>
      <c r="C592" s="1" t="s">
        <v>34</v>
      </c>
      <c r="D592" s="1" t="s">
        <v>1701</v>
      </c>
      <c r="E592" s="4">
        <v>14</v>
      </c>
      <c r="F592" s="4">
        <v>17</v>
      </c>
      <c r="G592" s="1" t="s">
        <v>674</v>
      </c>
      <c r="H592" s="3">
        <v>1</v>
      </c>
      <c r="I592" s="1" t="s">
        <v>363</v>
      </c>
    </row>
    <row r="593" spans="1:9" x14ac:dyDescent="0.2">
      <c r="A593" s="1" t="s">
        <v>1702</v>
      </c>
      <c r="B593" s="1" t="s">
        <v>33</v>
      </c>
      <c r="C593" s="1" t="s">
        <v>73</v>
      </c>
      <c r="D593" s="1" t="s">
        <v>1703</v>
      </c>
      <c r="E593" s="4">
        <v>52</v>
      </c>
      <c r="F593" s="4">
        <v>17</v>
      </c>
      <c r="G593" s="1" t="s">
        <v>587</v>
      </c>
      <c r="H593" s="3">
        <v>1</v>
      </c>
      <c r="I593" s="1" t="s">
        <v>363</v>
      </c>
    </row>
    <row r="594" spans="1:9" x14ac:dyDescent="0.2">
      <c r="A594" s="1" t="s">
        <v>1707</v>
      </c>
      <c r="B594" s="1" t="s">
        <v>360</v>
      </c>
      <c r="C594" s="1" t="s">
        <v>115</v>
      </c>
      <c r="D594" s="1" t="s">
        <v>1708</v>
      </c>
      <c r="E594" s="4">
        <v>15</v>
      </c>
      <c r="F594" s="12">
        <v>17</v>
      </c>
      <c r="G594" s="1" t="s">
        <v>1709</v>
      </c>
      <c r="H594" s="3">
        <v>1</v>
      </c>
      <c r="I594" s="1" t="s">
        <v>363</v>
      </c>
    </row>
    <row r="595" spans="1:9" x14ac:dyDescent="0.2">
      <c r="A595" s="1" t="s">
        <v>1694</v>
      </c>
      <c r="B595" s="1" t="s">
        <v>1661</v>
      </c>
      <c r="C595" s="2" t="s">
        <v>11</v>
      </c>
      <c r="D595" s="1" t="s">
        <v>1695</v>
      </c>
      <c r="E595" s="4">
        <v>16</v>
      </c>
      <c r="F595" s="14">
        <v>17</v>
      </c>
      <c r="G595" s="3" t="s">
        <v>1088</v>
      </c>
      <c r="H595" s="3">
        <v>1</v>
      </c>
      <c r="I595" s="1" t="s">
        <v>363</v>
      </c>
    </row>
    <row r="596" spans="1:9" x14ac:dyDescent="0.2">
      <c r="A596" s="1" t="s">
        <v>1696</v>
      </c>
      <c r="B596" s="1" t="s">
        <v>1139</v>
      </c>
      <c r="C596" s="2" t="s">
        <v>17</v>
      </c>
      <c r="D596" s="1" t="s">
        <v>1697</v>
      </c>
      <c r="E596" s="4">
        <v>14</v>
      </c>
      <c r="F596" s="14">
        <v>17</v>
      </c>
      <c r="G596" s="3" t="s">
        <v>1088</v>
      </c>
      <c r="H596" s="3">
        <v>1</v>
      </c>
      <c r="I596" s="1" t="s">
        <v>363</v>
      </c>
    </row>
    <row r="597" spans="1:9" x14ac:dyDescent="0.2">
      <c r="A597" s="1" t="s">
        <v>1713</v>
      </c>
      <c r="B597" s="1" t="s">
        <v>1211</v>
      </c>
      <c r="C597" s="1" t="s">
        <v>143</v>
      </c>
      <c r="D597" s="1" t="s">
        <v>1714</v>
      </c>
      <c r="E597" s="4">
        <v>17</v>
      </c>
      <c r="F597" s="4">
        <v>17</v>
      </c>
      <c r="G597" s="1" t="s">
        <v>1715</v>
      </c>
      <c r="H597" s="3">
        <v>1</v>
      </c>
      <c r="I597" s="1" t="s">
        <v>363</v>
      </c>
    </row>
    <row r="598" spans="1:9" x14ac:dyDescent="0.2">
      <c r="A598" s="1" t="s">
        <v>1710</v>
      </c>
      <c r="B598" s="1" t="s">
        <v>1231</v>
      </c>
      <c r="C598" s="1" t="s">
        <v>143</v>
      </c>
      <c r="D598" s="1" t="s">
        <v>1711</v>
      </c>
      <c r="E598" s="4">
        <v>19</v>
      </c>
      <c r="F598" s="4">
        <v>17</v>
      </c>
      <c r="G598" s="1" t="s">
        <v>1712</v>
      </c>
      <c r="H598" s="1">
        <v>2</v>
      </c>
      <c r="I598" s="1" t="s">
        <v>363</v>
      </c>
    </row>
    <row r="599" spans="1:9" x14ac:dyDescent="0.2">
      <c r="A599" s="1" t="s">
        <v>1721</v>
      </c>
      <c r="B599" s="1" t="s">
        <v>1480</v>
      </c>
      <c r="C599" s="1" t="s">
        <v>261</v>
      </c>
      <c r="D599" s="1" t="s">
        <v>1722</v>
      </c>
      <c r="E599" s="4">
        <v>19</v>
      </c>
      <c r="F599" s="4">
        <v>17</v>
      </c>
      <c r="G599" s="1" t="s">
        <v>267</v>
      </c>
      <c r="H599" s="1">
        <v>10</v>
      </c>
      <c r="I599" s="1" t="s">
        <v>363</v>
      </c>
    </row>
    <row r="600" spans="1:9" x14ac:dyDescent="0.2">
      <c r="A600" s="1" t="s">
        <v>1704</v>
      </c>
      <c r="B600" s="1" t="s">
        <v>1480</v>
      </c>
      <c r="C600" s="1" t="s">
        <v>115</v>
      </c>
      <c r="D600" s="1" t="s">
        <v>1705</v>
      </c>
      <c r="E600" s="4">
        <v>19</v>
      </c>
      <c r="F600" s="4">
        <v>17</v>
      </c>
      <c r="G600" s="1" t="s">
        <v>1706</v>
      </c>
      <c r="H600" s="1">
        <v>2</v>
      </c>
      <c r="I600" s="1" t="s">
        <v>363</v>
      </c>
    </row>
    <row r="601" spans="1:9" x14ac:dyDescent="0.2">
      <c r="A601" s="1" t="s">
        <v>1716</v>
      </c>
      <c r="B601" s="1" t="s">
        <v>29</v>
      </c>
      <c r="C601" s="1" t="s">
        <v>194</v>
      </c>
      <c r="D601" s="1" t="s">
        <v>1717</v>
      </c>
      <c r="E601" s="4">
        <v>98</v>
      </c>
      <c r="F601" s="4">
        <v>17</v>
      </c>
      <c r="G601" s="1" t="s">
        <v>876</v>
      </c>
      <c r="H601" s="1">
        <v>2</v>
      </c>
      <c r="I601" s="1" t="s">
        <v>363</v>
      </c>
    </row>
    <row r="602" spans="1:9" x14ac:dyDescent="0.2">
      <c r="A602" s="1" t="s">
        <v>1698</v>
      </c>
      <c r="B602" s="1" t="s">
        <v>360</v>
      </c>
      <c r="C602" s="2" t="s">
        <v>17</v>
      </c>
      <c r="D602" s="1" t="s">
        <v>1699</v>
      </c>
      <c r="E602" s="4">
        <v>14</v>
      </c>
      <c r="F602" s="14">
        <v>17</v>
      </c>
      <c r="G602" s="3" t="s">
        <v>184</v>
      </c>
      <c r="H602" s="1">
        <v>3</v>
      </c>
      <c r="I602" s="1" t="s">
        <v>363</v>
      </c>
    </row>
    <row r="603" spans="1:9" x14ac:dyDescent="0.2">
      <c r="A603" s="1" t="s">
        <v>1723</v>
      </c>
      <c r="B603" s="1" t="s">
        <v>365</v>
      </c>
      <c r="C603" s="1" t="s">
        <v>987</v>
      </c>
      <c r="D603" s="1" t="s">
        <v>1724</v>
      </c>
      <c r="E603" s="4">
        <v>11</v>
      </c>
      <c r="F603" s="4">
        <v>17</v>
      </c>
      <c r="G603" s="1" t="s">
        <v>374</v>
      </c>
      <c r="H603" s="1">
        <v>3</v>
      </c>
      <c r="I603" s="1" t="s">
        <v>363</v>
      </c>
    </row>
    <row r="604" spans="1:9" x14ac:dyDescent="0.2">
      <c r="A604" s="1" t="s">
        <v>1718</v>
      </c>
      <c r="B604" s="1" t="s">
        <v>596</v>
      </c>
      <c r="C604" s="1" t="s">
        <v>235</v>
      </c>
      <c r="D604" s="1" t="s">
        <v>1719</v>
      </c>
      <c r="E604" s="4">
        <v>9</v>
      </c>
      <c r="F604" s="4">
        <v>17</v>
      </c>
      <c r="G604" s="1" t="s">
        <v>1720</v>
      </c>
      <c r="H604" s="1">
        <v>7</v>
      </c>
      <c r="I604" s="1" t="s">
        <v>363</v>
      </c>
    </row>
    <row r="605" spans="1:9" x14ac:dyDescent="0.2">
      <c r="A605" s="1" t="s">
        <v>1740</v>
      </c>
      <c r="B605" s="1" t="s">
        <v>1120</v>
      </c>
      <c r="C605" s="1" t="s">
        <v>87</v>
      </c>
      <c r="D605" s="1" t="s">
        <v>1741</v>
      </c>
      <c r="E605" s="4">
        <v>58</v>
      </c>
      <c r="F605" s="4">
        <v>16</v>
      </c>
      <c r="G605" s="1" t="s">
        <v>781</v>
      </c>
      <c r="H605" s="1">
        <v>2</v>
      </c>
      <c r="I605" s="1" t="s">
        <v>363</v>
      </c>
    </row>
    <row r="606" spans="1:9" x14ac:dyDescent="0.2">
      <c r="A606" s="1" t="s">
        <v>1752</v>
      </c>
      <c r="B606" s="1" t="s">
        <v>360</v>
      </c>
      <c r="C606" s="1" t="s">
        <v>138</v>
      </c>
      <c r="D606" s="1" t="s">
        <v>1753</v>
      </c>
      <c r="E606" s="4">
        <v>41</v>
      </c>
      <c r="F606" s="13">
        <v>16</v>
      </c>
      <c r="G606" s="1" t="s">
        <v>1223</v>
      </c>
      <c r="H606" s="3">
        <v>1</v>
      </c>
      <c r="I606" s="11" t="s">
        <v>363</v>
      </c>
    </row>
    <row r="607" spans="1:9" x14ac:dyDescent="0.2">
      <c r="A607" s="1" t="s">
        <v>1747</v>
      </c>
      <c r="B607" s="1" t="s">
        <v>60</v>
      </c>
      <c r="C607" s="1" t="s">
        <v>115</v>
      </c>
      <c r="D607" s="1" t="s">
        <v>1748</v>
      </c>
      <c r="E607" s="4">
        <v>18</v>
      </c>
      <c r="F607" s="13">
        <v>16</v>
      </c>
      <c r="G607" s="1" t="s">
        <v>1209</v>
      </c>
      <c r="H607" s="3">
        <v>1</v>
      </c>
      <c r="I607" s="11" t="s">
        <v>363</v>
      </c>
    </row>
    <row r="608" spans="1:9" x14ac:dyDescent="0.2">
      <c r="A608" s="1" t="s">
        <v>1749</v>
      </c>
      <c r="B608" s="1" t="s">
        <v>741</v>
      </c>
      <c r="C608" s="1" t="s">
        <v>115</v>
      </c>
      <c r="D608" s="1" t="s">
        <v>1750</v>
      </c>
      <c r="E608" s="4">
        <v>17</v>
      </c>
      <c r="F608" s="13">
        <v>16</v>
      </c>
      <c r="G608" s="1" t="s">
        <v>1751</v>
      </c>
      <c r="H608" s="3">
        <v>1</v>
      </c>
      <c r="I608" s="11" t="s">
        <v>363</v>
      </c>
    </row>
    <row r="609" spans="1:11" x14ac:dyDescent="0.2">
      <c r="A609" s="1" t="s">
        <v>1733</v>
      </c>
      <c r="B609" s="1" t="s">
        <v>60</v>
      </c>
      <c r="C609" s="1" t="s">
        <v>34</v>
      </c>
      <c r="D609" s="1" t="s">
        <v>1734</v>
      </c>
      <c r="E609" s="4">
        <v>16</v>
      </c>
      <c r="F609" s="4">
        <v>16</v>
      </c>
      <c r="G609" s="1" t="s">
        <v>1735</v>
      </c>
      <c r="H609" s="1">
        <v>2</v>
      </c>
      <c r="I609" s="1" t="s">
        <v>363</v>
      </c>
    </row>
    <row r="610" spans="1:11" x14ac:dyDescent="0.2">
      <c r="A610" s="6" t="s">
        <v>1742</v>
      </c>
      <c r="B610" s="1" t="s">
        <v>164</v>
      </c>
      <c r="C610" s="1" t="s">
        <v>87</v>
      </c>
      <c r="D610" s="1" t="s">
        <v>1743</v>
      </c>
      <c r="E610" s="4">
        <v>18</v>
      </c>
      <c r="F610" s="12">
        <v>16</v>
      </c>
      <c r="G610" s="1" t="s">
        <v>1744</v>
      </c>
      <c r="H610" s="1">
        <v>2</v>
      </c>
      <c r="I610" s="6" t="s">
        <v>363</v>
      </c>
    </row>
    <row r="611" spans="1:11" x14ac:dyDescent="0.2">
      <c r="A611" s="1" t="s">
        <v>1745</v>
      </c>
      <c r="B611" s="1" t="s">
        <v>1402</v>
      </c>
      <c r="C611" s="1" t="s">
        <v>115</v>
      </c>
      <c r="D611" s="1" t="s">
        <v>1746</v>
      </c>
      <c r="E611" s="4">
        <v>16</v>
      </c>
      <c r="F611" s="4">
        <v>16</v>
      </c>
      <c r="G611" s="1" t="s">
        <v>191</v>
      </c>
      <c r="H611" s="1">
        <v>2</v>
      </c>
      <c r="I611" s="1" t="s">
        <v>363</v>
      </c>
    </row>
    <row r="612" spans="1:11" x14ac:dyDescent="0.2">
      <c r="A612" s="1" t="s">
        <v>1725</v>
      </c>
      <c r="B612" s="1" t="s">
        <v>29</v>
      </c>
      <c r="C612" s="2" t="s">
        <v>11</v>
      </c>
      <c r="D612" s="1" t="s">
        <v>1726</v>
      </c>
      <c r="E612" s="4">
        <v>55</v>
      </c>
      <c r="F612" s="14">
        <v>16</v>
      </c>
      <c r="G612" s="3" t="s">
        <v>973</v>
      </c>
      <c r="H612" s="1">
        <v>2</v>
      </c>
      <c r="I612" s="1" t="s">
        <v>363</v>
      </c>
    </row>
    <row r="613" spans="1:11" x14ac:dyDescent="0.2">
      <c r="A613" s="1" t="s">
        <v>1736</v>
      </c>
      <c r="B613" s="1" t="s">
        <v>60</v>
      </c>
      <c r="C613" s="1" t="s">
        <v>34</v>
      </c>
      <c r="D613" s="1" t="s">
        <v>1737</v>
      </c>
      <c r="E613" s="4">
        <v>16</v>
      </c>
      <c r="F613" s="12">
        <v>16</v>
      </c>
      <c r="G613" s="1" t="s">
        <v>634</v>
      </c>
      <c r="H613" s="1">
        <v>3</v>
      </c>
      <c r="I613" s="6" t="s">
        <v>363</v>
      </c>
    </row>
    <row r="614" spans="1:11" x14ac:dyDescent="0.2">
      <c r="A614" s="1" t="s">
        <v>1757</v>
      </c>
      <c r="B614" s="1" t="s">
        <v>411</v>
      </c>
      <c r="C614" s="1" t="s">
        <v>194</v>
      </c>
      <c r="D614" s="1" t="s">
        <v>1758</v>
      </c>
      <c r="E614" s="4">
        <v>16</v>
      </c>
      <c r="F614" s="12">
        <v>16</v>
      </c>
      <c r="G614" s="1" t="s">
        <v>1759</v>
      </c>
      <c r="H614" s="1">
        <v>3</v>
      </c>
      <c r="I614" s="1" t="s">
        <v>363</v>
      </c>
    </row>
    <row r="615" spans="1:11" x14ac:dyDescent="0.2">
      <c r="A615" s="1" t="s">
        <v>1754</v>
      </c>
      <c r="B615" s="1" t="s">
        <v>29</v>
      </c>
      <c r="C615" s="1" t="s">
        <v>138</v>
      </c>
      <c r="D615" s="1" t="s">
        <v>1755</v>
      </c>
      <c r="E615" s="4">
        <v>73</v>
      </c>
      <c r="F615" s="4">
        <v>16</v>
      </c>
      <c r="G615" s="1" t="s">
        <v>1756</v>
      </c>
      <c r="H615" s="1">
        <v>3</v>
      </c>
      <c r="I615" s="1" t="s">
        <v>363</v>
      </c>
    </row>
    <row r="616" spans="1:11" x14ac:dyDescent="0.2">
      <c r="A616" s="1" t="s">
        <v>1727</v>
      </c>
      <c r="B616" s="1" t="s">
        <v>360</v>
      </c>
      <c r="C616" s="2" t="s">
        <v>11</v>
      </c>
      <c r="D616" s="1" t="s">
        <v>1728</v>
      </c>
      <c r="E616" s="4">
        <v>13</v>
      </c>
      <c r="F616" s="14">
        <v>16</v>
      </c>
      <c r="G616" s="3" t="s">
        <v>1729</v>
      </c>
      <c r="H616" s="1">
        <v>3</v>
      </c>
      <c r="I616" s="1" t="s">
        <v>363</v>
      </c>
    </row>
    <row r="617" spans="1:11" x14ac:dyDescent="0.2">
      <c r="A617" s="1" t="s">
        <v>1738</v>
      </c>
      <c r="B617" s="1" t="s">
        <v>344</v>
      </c>
      <c r="C617" s="1" t="s">
        <v>73</v>
      </c>
      <c r="D617" s="1" t="s">
        <v>1739</v>
      </c>
      <c r="E617" s="4">
        <v>11</v>
      </c>
      <c r="F617" s="4">
        <v>16</v>
      </c>
      <c r="G617" s="1" t="s">
        <v>714</v>
      </c>
      <c r="H617" s="1">
        <v>7</v>
      </c>
      <c r="I617" s="1" t="s">
        <v>363</v>
      </c>
    </row>
    <row r="618" spans="1:11" x14ac:dyDescent="0.2">
      <c r="A618" s="1" t="s">
        <v>1760</v>
      </c>
      <c r="B618" s="1" t="s">
        <v>485</v>
      </c>
      <c r="C618" s="1" t="s">
        <v>261</v>
      </c>
      <c r="D618" s="1" t="s">
        <v>1761</v>
      </c>
      <c r="E618" s="4">
        <v>4</v>
      </c>
      <c r="F618" s="4">
        <v>16</v>
      </c>
      <c r="G618" s="1" t="s">
        <v>1762</v>
      </c>
      <c r="H618" s="1">
        <v>7</v>
      </c>
      <c r="I618" s="1" t="s">
        <v>363</v>
      </c>
    </row>
    <row r="619" spans="1:11" x14ac:dyDescent="0.2">
      <c r="A619" s="1" t="s">
        <v>1730</v>
      </c>
      <c r="B619" s="1" t="s">
        <v>1231</v>
      </c>
      <c r="C619" s="1" t="s">
        <v>34</v>
      </c>
      <c r="D619" s="1" t="s">
        <v>1731</v>
      </c>
      <c r="E619" s="4">
        <v>16</v>
      </c>
      <c r="F619" s="4">
        <v>16</v>
      </c>
      <c r="G619" s="1" t="s">
        <v>1732</v>
      </c>
      <c r="H619" s="1">
        <v>7</v>
      </c>
      <c r="I619" s="1" t="s">
        <v>363</v>
      </c>
    </row>
    <row r="620" spans="1:11" x14ac:dyDescent="0.2">
      <c r="A620" s="1" t="s">
        <v>1768</v>
      </c>
      <c r="B620" s="1" t="s">
        <v>1533</v>
      </c>
      <c r="C620" s="1" t="s">
        <v>143</v>
      </c>
      <c r="D620" s="1" t="s">
        <v>1769</v>
      </c>
      <c r="E620" s="12">
        <v>13</v>
      </c>
      <c r="F620" s="12">
        <v>15</v>
      </c>
      <c r="G620" s="1" t="s">
        <v>1770</v>
      </c>
      <c r="H620" s="1">
        <v>3</v>
      </c>
      <c r="I620" s="1" t="s">
        <v>363</v>
      </c>
      <c r="K620" s="11"/>
    </row>
    <row r="621" spans="1:11" x14ac:dyDescent="0.2">
      <c r="A621" s="1" t="s">
        <v>1777</v>
      </c>
      <c r="B621" s="1" t="s">
        <v>360</v>
      </c>
      <c r="C621" s="1">
        <v>1994</v>
      </c>
      <c r="D621" s="1" t="s">
        <v>1778</v>
      </c>
      <c r="E621" s="12">
        <v>14</v>
      </c>
      <c r="F621" s="12">
        <v>15</v>
      </c>
      <c r="G621" s="1" t="s">
        <v>1779</v>
      </c>
      <c r="H621" s="3">
        <v>1</v>
      </c>
      <c r="I621" s="1" t="s">
        <v>363</v>
      </c>
      <c r="K621" s="11" t="s">
        <v>1780</v>
      </c>
    </row>
    <row r="622" spans="1:11" x14ac:dyDescent="0.2">
      <c r="A622" s="1" t="s">
        <v>1771</v>
      </c>
      <c r="B622" s="1" t="s">
        <v>283</v>
      </c>
      <c r="C622" s="1" t="s">
        <v>143</v>
      </c>
      <c r="D622" s="1" t="s">
        <v>1772</v>
      </c>
      <c r="E622" s="4">
        <v>15</v>
      </c>
      <c r="F622" s="4">
        <v>15</v>
      </c>
      <c r="G622" s="1" t="s">
        <v>1489</v>
      </c>
      <c r="H622" s="3">
        <v>1</v>
      </c>
      <c r="I622" s="1" t="s">
        <v>363</v>
      </c>
    </row>
    <row r="623" spans="1:11" x14ac:dyDescent="0.2">
      <c r="A623" s="1" t="s">
        <v>1775</v>
      </c>
      <c r="B623" s="1" t="s">
        <v>369</v>
      </c>
      <c r="C623" s="1" t="s">
        <v>235</v>
      </c>
      <c r="D623" s="1" t="s">
        <v>1776</v>
      </c>
      <c r="E623" s="4">
        <v>15</v>
      </c>
      <c r="F623" s="4">
        <v>15</v>
      </c>
      <c r="G623" s="1" t="s">
        <v>1056</v>
      </c>
      <c r="H623" s="3">
        <v>1</v>
      </c>
      <c r="I623" s="1" t="s">
        <v>363</v>
      </c>
    </row>
    <row r="624" spans="1:11" x14ac:dyDescent="0.2">
      <c r="A624" s="1" t="s">
        <v>1773</v>
      </c>
      <c r="B624" s="1" t="s">
        <v>53</v>
      </c>
      <c r="C624" s="1" t="s">
        <v>194</v>
      </c>
      <c r="D624" s="1" t="s">
        <v>1774</v>
      </c>
      <c r="E624" s="4">
        <v>30</v>
      </c>
      <c r="F624" s="12">
        <v>15</v>
      </c>
      <c r="G624" s="1" t="s">
        <v>281</v>
      </c>
      <c r="H624" s="3">
        <v>1</v>
      </c>
      <c r="I624" s="1" t="s">
        <v>363</v>
      </c>
    </row>
    <row r="625" spans="1:9" x14ac:dyDescent="0.2">
      <c r="A625" s="1" t="s">
        <v>1765</v>
      </c>
      <c r="B625" s="1" t="s">
        <v>1120</v>
      </c>
      <c r="C625" s="1" t="s">
        <v>115</v>
      </c>
      <c r="D625" s="1" t="s">
        <v>1766</v>
      </c>
      <c r="E625" s="4">
        <v>53</v>
      </c>
      <c r="F625" s="4">
        <v>15</v>
      </c>
      <c r="G625" s="1" t="s">
        <v>1767</v>
      </c>
      <c r="H625" s="1">
        <v>10</v>
      </c>
      <c r="I625" s="1" t="s">
        <v>363</v>
      </c>
    </row>
    <row r="626" spans="1:9" x14ac:dyDescent="0.2">
      <c r="A626" s="6" t="s">
        <v>1763</v>
      </c>
      <c r="B626" s="1" t="s">
        <v>60</v>
      </c>
      <c r="C626" s="2" t="s">
        <v>11</v>
      </c>
      <c r="D626" s="1" t="s">
        <v>1764</v>
      </c>
      <c r="E626" s="4">
        <v>16</v>
      </c>
      <c r="F626" s="14">
        <v>15</v>
      </c>
      <c r="G626" s="3" t="s">
        <v>1729</v>
      </c>
      <c r="H626" s="1">
        <v>3</v>
      </c>
      <c r="I626" s="1" t="s">
        <v>363</v>
      </c>
    </row>
    <row r="627" spans="1:9" x14ac:dyDescent="0.2">
      <c r="A627" s="1" t="s">
        <v>1781</v>
      </c>
      <c r="B627" s="1" t="s">
        <v>60</v>
      </c>
      <c r="C627" s="2" t="s">
        <v>11</v>
      </c>
      <c r="D627" s="1" t="s">
        <v>1782</v>
      </c>
      <c r="E627" s="4">
        <v>13</v>
      </c>
      <c r="F627" s="13">
        <v>14</v>
      </c>
      <c r="G627" s="3" t="s">
        <v>1783</v>
      </c>
      <c r="H627" s="3">
        <v>2</v>
      </c>
      <c r="I627" s="6" t="s">
        <v>363</v>
      </c>
    </row>
    <row r="628" spans="1:9" x14ac:dyDescent="0.2">
      <c r="A628" s="1" t="s">
        <v>1788</v>
      </c>
      <c r="B628" s="1" t="s">
        <v>60</v>
      </c>
      <c r="C628" s="1" t="s">
        <v>73</v>
      </c>
      <c r="D628" s="1" t="s">
        <v>1789</v>
      </c>
      <c r="E628" s="4">
        <v>12</v>
      </c>
      <c r="F628" s="4">
        <v>14</v>
      </c>
      <c r="G628" s="1" t="s">
        <v>1411</v>
      </c>
      <c r="H628" s="3">
        <v>1</v>
      </c>
      <c r="I628" s="1" t="s">
        <v>363</v>
      </c>
    </row>
    <row r="629" spans="1:9" x14ac:dyDescent="0.2">
      <c r="A629" s="1" t="s">
        <v>1792</v>
      </c>
      <c r="B629" s="1" t="s">
        <v>1139</v>
      </c>
      <c r="C629" s="1" t="s">
        <v>115</v>
      </c>
      <c r="D629" s="1" t="s">
        <v>1793</v>
      </c>
      <c r="E629" s="4">
        <v>18</v>
      </c>
      <c r="F629" s="4">
        <v>14</v>
      </c>
      <c r="G629" s="1" t="s">
        <v>1638</v>
      </c>
      <c r="H629" s="3">
        <v>1</v>
      </c>
      <c r="I629" s="1" t="s">
        <v>363</v>
      </c>
    </row>
    <row r="630" spans="1:9" x14ac:dyDescent="0.2">
      <c r="A630" s="1" t="s">
        <v>1796</v>
      </c>
      <c r="B630" s="1" t="s">
        <v>344</v>
      </c>
      <c r="C630" s="1" t="s">
        <v>138</v>
      </c>
      <c r="D630" s="1" t="s">
        <v>1797</v>
      </c>
      <c r="E630" s="4">
        <v>14</v>
      </c>
      <c r="F630" s="4">
        <v>14</v>
      </c>
      <c r="G630" s="1" t="s">
        <v>1798</v>
      </c>
      <c r="H630" s="3">
        <v>1</v>
      </c>
      <c r="I630" s="1" t="s">
        <v>363</v>
      </c>
    </row>
    <row r="631" spans="1:9" x14ac:dyDescent="0.2">
      <c r="A631" s="1" t="s">
        <v>1784</v>
      </c>
      <c r="B631" s="1" t="s">
        <v>60</v>
      </c>
      <c r="C631" s="1" t="s">
        <v>17</v>
      </c>
      <c r="D631" s="1" t="s">
        <v>1785</v>
      </c>
      <c r="E631" s="4">
        <v>11</v>
      </c>
      <c r="F631" s="4">
        <v>14</v>
      </c>
      <c r="G631" s="1" t="s">
        <v>770</v>
      </c>
      <c r="H631" s="1">
        <v>10</v>
      </c>
      <c r="I631" s="1" t="s">
        <v>363</v>
      </c>
    </row>
    <row r="632" spans="1:9" x14ac:dyDescent="0.2">
      <c r="A632" s="6" t="s">
        <v>1794</v>
      </c>
      <c r="B632" s="1" t="s">
        <v>29</v>
      </c>
      <c r="C632" s="1" t="s">
        <v>138</v>
      </c>
      <c r="D632" s="1" t="s">
        <v>1795</v>
      </c>
      <c r="E632" s="4">
        <v>182</v>
      </c>
      <c r="F632" s="12">
        <v>14</v>
      </c>
      <c r="G632" s="1" t="s">
        <v>1184</v>
      </c>
      <c r="H632" s="1">
        <v>10</v>
      </c>
      <c r="I632" s="6" t="s">
        <v>363</v>
      </c>
    </row>
    <row r="633" spans="1:9" x14ac:dyDescent="0.2">
      <c r="A633" s="1" t="s">
        <v>1790</v>
      </c>
      <c r="B633" s="1" t="s">
        <v>385</v>
      </c>
      <c r="C633" s="1" t="s">
        <v>87</v>
      </c>
      <c r="D633" s="1" t="s">
        <v>1791</v>
      </c>
      <c r="E633" s="4">
        <v>14</v>
      </c>
      <c r="F633" s="4">
        <v>14</v>
      </c>
      <c r="G633" s="1" t="s">
        <v>1118</v>
      </c>
      <c r="H633" s="1">
        <v>10</v>
      </c>
      <c r="I633" s="1" t="s">
        <v>363</v>
      </c>
    </row>
    <row r="634" spans="1:9" x14ac:dyDescent="0.2">
      <c r="A634" s="1" t="s">
        <v>1801</v>
      </c>
      <c r="B634" s="1" t="s">
        <v>464</v>
      </c>
      <c r="C634" s="1" t="s">
        <v>235</v>
      </c>
      <c r="D634" s="1" t="s">
        <v>1802</v>
      </c>
      <c r="E634" s="4">
        <v>12</v>
      </c>
      <c r="F634" s="4">
        <v>14</v>
      </c>
      <c r="G634" s="1" t="s">
        <v>1646</v>
      </c>
      <c r="H634" s="1">
        <v>2</v>
      </c>
      <c r="I634" s="1" t="s">
        <v>363</v>
      </c>
    </row>
    <row r="635" spans="1:9" x14ac:dyDescent="0.2">
      <c r="A635" s="1" t="s">
        <v>1786</v>
      </c>
      <c r="B635" s="1" t="s">
        <v>464</v>
      </c>
      <c r="C635" s="1" t="s">
        <v>34</v>
      </c>
      <c r="D635" s="1" t="s">
        <v>1787</v>
      </c>
      <c r="E635" s="4">
        <v>14</v>
      </c>
      <c r="F635" s="4">
        <v>14</v>
      </c>
      <c r="G635" s="1" t="s">
        <v>1729</v>
      </c>
      <c r="H635" s="1">
        <v>3</v>
      </c>
      <c r="I635" s="1" t="s">
        <v>363</v>
      </c>
    </row>
    <row r="636" spans="1:9" x14ac:dyDescent="0.2">
      <c r="A636" s="1" t="s">
        <v>1799</v>
      </c>
      <c r="B636" s="1" t="s">
        <v>596</v>
      </c>
      <c r="C636" s="1" t="s">
        <v>235</v>
      </c>
      <c r="D636" s="1" t="s">
        <v>1800</v>
      </c>
      <c r="E636" s="4">
        <v>9</v>
      </c>
      <c r="F636" s="4">
        <v>14</v>
      </c>
      <c r="G636" s="1" t="s">
        <v>1720</v>
      </c>
      <c r="H636" s="1">
        <v>7</v>
      </c>
      <c r="I636" s="1" t="s">
        <v>363</v>
      </c>
    </row>
    <row r="637" spans="1:9" x14ac:dyDescent="0.2">
      <c r="A637" s="1" t="s">
        <v>1819</v>
      </c>
      <c r="B637" s="1" t="s">
        <v>273</v>
      </c>
      <c r="C637" s="1" t="s">
        <v>115</v>
      </c>
      <c r="D637" s="1" t="s">
        <v>1820</v>
      </c>
      <c r="E637" s="4">
        <v>14</v>
      </c>
      <c r="F637" s="4">
        <v>13</v>
      </c>
      <c r="G637" s="1" t="s">
        <v>754</v>
      </c>
      <c r="H637" s="3">
        <v>1</v>
      </c>
      <c r="I637" s="1" t="s">
        <v>363</v>
      </c>
    </row>
    <row r="638" spans="1:9" x14ac:dyDescent="0.2">
      <c r="A638" s="1" t="s">
        <v>1817</v>
      </c>
      <c r="B638" s="1" t="s">
        <v>273</v>
      </c>
      <c r="C638" s="1" t="s">
        <v>115</v>
      </c>
      <c r="D638" s="1" t="s">
        <v>1818</v>
      </c>
      <c r="E638" s="4">
        <v>15</v>
      </c>
      <c r="F638" s="4">
        <v>13</v>
      </c>
      <c r="G638" s="1" t="s">
        <v>943</v>
      </c>
      <c r="H638" s="3">
        <v>1</v>
      </c>
      <c r="I638" s="1" t="s">
        <v>363</v>
      </c>
    </row>
    <row r="639" spans="1:9" x14ac:dyDescent="0.2">
      <c r="A639" s="1" t="s">
        <v>1821</v>
      </c>
      <c r="B639" s="1" t="s">
        <v>273</v>
      </c>
      <c r="C639" s="1" t="s">
        <v>143</v>
      </c>
      <c r="D639" s="1" t="s">
        <v>1822</v>
      </c>
      <c r="E639" s="4">
        <v>11</v>
      </c>
      <c r="F639" s="4">
        <v>13</v>
      </c>
      <c r="G639" s="1" t="s">
        <v>943</v>
      </c>
      <c r="H639" s="3">
        <v>1</v>
      </c>
      <c r="I639" s="1" t="s">
        <v>363</v>
      </c>
    </row>
    <row r="640" spans="1:9" x14ac:dyDescent="0.2">
      <c r="A640" s="1" t="s">
        <v>1805</v>
      </c>
      <c r="B640" s="1" t="s">
        <v>360</v>
      </c>
      <c r="C640" s="1" t="s">
        <v>34</v>
      </c>
      <c r="D640" s="1" t="s">
        <v>1806</v>
      </c>
      <c r="E640" s="4">
        <v>11</v>
      </c>
      <c r="F640" s="4">
        <v>13</v>
      </c>
      <c r="G640" s="1" t="s">
        <v>1807</v>
      </c>
      <c r="H640" s="3">
        <v>1</v>
      </c>
      <c r="I640" s="1" t="s">
        <v>363</v>
      </c>
    </row>
    <row r="641" spans="1:9" x14ac:dyDescent="0.2">
      <c r="A641" s="1" t="s">
        <v>1813</v>
      </c>
      <c r="B641" s="1" t="s">
        <v>33</v>
      </c>
      <c r="C641" s="1" t="s">
        <v>73</v>
      </c>
      <c r="D641" s="1" t="s">
        <v>1814</v>
      </c>
      <c r="E641" s="4">
        <v>36</v>
      </c>
      <c r="F641" s="4">
        <v>13</v>
      </c>
      <c r="G641" s="1" t="s">
        <v>285</v>
      </c>
      <c r="H641" s="3">
        <v>1</v>
      </c>
      <c r="I641" s="1" t="s">
        <v>363</v>
      </c>
    </row>
    <row r="642" spans="1:9" x14ac:dyDescent="0.2">
      <c r="A642" s="1" t="s">
        <v>1823</v>
      </c>
      <c r="B642" s="1" t="s">
        <v>344</v>
      </c>
      <c r="C642" s="1" t="s">
        <v>194</v>
      </c>
      <c r="D642" s="1" t="s">
        <v>1824</v>
      </c>
      <c r="E642" s="4">
        <v>11</v>
      </c>
      <c r="F642" s="4">
        <v>13</v>
      </c>
      <c r="G642" s="1" t="s">
        <v>1825</v>
      </c>
      <c r="H642" s="3">
        <v>1</v>
      </c>
      <c r="I642" s="1" t="s">
        <v>363</v>
      </c>
    </row>
    <row r="643" spans="1:9" x14ac:dyDescent="0.2">
      <c r="A643" s="1" t="s">
        <v>1826</v>
      </c>
      <c r="B643" s="1" t="s">
        <v>344</v>
      </c>
      <c r="C643" s="1" t="s">
        <v>194</v>
      </c>
      <c r="D643" s="1" t="s">
        <v>1827</v>
      </c>
      <c r="E643" s="4">
        <v>11</v>
      </c>
      <c r="F643" s="4">
        <v>13</v>
      </c>
      <c r="G643" s="1" t="s">
        <v>1825</v>
      </c>
      <c r="H643" s="3">
        <v>1</v>
      </c>
      <c r="I643" s="1" t="s">
        <v>363</v>
      </c>
    </row>
    <row r="644" spans="1:9" x14ac:dyDescent="0.2">
      <c r="A644" s="1" t="s">
        <v>1803</v>
      </c>
      <c r="B644" s="1" t="s">
        <v>464</v>
      </c>
      <c r="C644" s="2" t="s">
        <v>17</v>
      </c>
      <c r="D644" s="1" t="s">
        <v>1804</v>
      </c>
      <c r="E644" s="4">
        <v>10</v>
      </c>
      <c r="F644" s="14">
        <v>13</v>
      </c>
      <c r="G644" s="3" t="s">
        <v>876</v>
      </c>
      <c r="H644" s="1">
        <v>2</v>
      </c>
      <c r="I644" s="1" t="s">
        <v>363</v>
      </c>
    </row>
    <row r="645" spans="1:9" x14ac:dyDescent="0.2">
      <c r="A645" s="1" t="s">
        <v>1828</v>
      </c>
      <c r="B645" s="1" t="s">
        <v>464</v>
      </c>
      <c r="C645" s="1" t="s">
        <v>235</v>
      </c>
      <c r="D645" s="1" t="s">
        <v>1829</v>
      </c>
      <c r="E645" s="4">
        <v>11</v>
      </c>
      <c r="F645" s="4">
        <v>13</v>
      </c>
      <c r="G645" s="1" t="s">
        <v>876</v>
      </c>
      <c r="H645" s="1">
        <v>2</v>
      </c>
      <c r="I645" s="1" t="s">
        <v>363</v>
      </c>
    </row>
    <row r="646" spans="1:9" x14ac:dyDescent="0.2">
      <c r="A646" s="1" t="s">
        <v>1808</v>
      </c>
      <c r="B646" s="1" t="s">
        <v>1480</v>
      </c>
      <c r="C646" s="1" t="s">
        <v>34</v>
      </c>
      <c r="D646" s="1" t="s">
        <v>1809</v>
      </c>
      <c r="E646" s="4">
        <v>15</v>
      </c>
      <c r="F646" s="12">
        <v>13</v>
      </c>
      <c r="G646" s="1" t="s">
        <v>648</v>
      </c>
      <c r="H646" s="1">
        <v>3</v>
      </c>
      <c r="I646" s="6" t="s">
        <v>363</v>
      </c>
    </row>
    <row r="647" spans="1:9" x14ac:dyDescent="0.2">
      <c r="A647" s="1" t="s">
        <v>1815</v>
      </c>
      <c r="B647" s="1" t="s">
        <v>372</v>
      </c>
      <c r="C647" s="1" t="s">
        <v>87</v>
      </c>
      <c r="D647" s="1" t="s">
        <v>1816</v>
      </c>
      <c r="E647" s="4">
        <v>17</v>
      </c>
      <c r="F647" s="4">
        <v>13</v>
      </c>
      <c r="G647" s="1" t="s">
        <v>162</v>
      </c>
      <c r="H647" s="1">
        <v>3</v>
      </c>
      <c r="I647" s="1" t="s">
        <v>363</v>
      </c>
    </row>
    <row r="648" spans="1:9" x14ac:dyDescent="0.2">
      <c r="A648" s="1" t="s">
        <v>1810</v>
      </c>
      <c r="B648" s="1" t="s">
        <v>153</v>
      </c>
      <c r="C648" s="1" t="s">
        <v>73</v>
      </c>
      <c r="D648" s="1" t="s">
        <v>1811</v>
      </c>
      <c r="E648" s="4">
        <v>16</v>
      </c>
      <c r="F648" s="4">
        <v>13</v>
      </c>
      <c r="G648" s="1" t="s">
        <v>1812</v>
      </c>
      <c r="H648" s="1">
        <v>3</v>
      </c>
      <c r="I648" s="1" t="s">
        <v>363</v>
      </c>
    </row>
    <row r="649" spans="1:9" x14ac:dyDescent="0.2">
      <c r="A649" s="1" t="s">
        <v>1830</v>
      </c>
      <c r="B649" s="1" t="s">
        <v>376</v>
      </c>
      <c r="C649" s="1" t="s">
        <v>261</v>
      </c>
      <c r="D649" s="1" t="s">
        <v>1831</v>
      </c>
      <c r="E649" s="4">
        <v>7</v>
      </c>
      <c r="F649" s="4">
        <v>13</v>
      </c>
      <c r="G649" s="1" t="s">
        <v>1832</v>
      </c>
      <c r="H649" s="1">
        <v>5</v>
      </c>
      <c r="I649" s="1" t="s">
        <v>363</v>
      </c>
    </row>
    <row r="650" spans="1:9" x14ac:dyDescent="0.2">
      <c r="A650" s="1" t="s">
        <v>1842</v>
      </c>
      <c r="B650" s="1" t="s">
        <v>360</v>
      </c>
      <c r="C650" s="1" t="s">
        <v>73</v>
      </c>
      <c r="D650" s="1" t="s">
        <v>1843</v>
      </c>
      <c r="E650" s="4">
        <v>10</v>
      </c>
      <c r="F650" s="4">
        <v>12</v>
      </c>
      <c r="G650" s="1" t="s">
        <v>943</v>
      </c>
      <c r="H650" s="3">
        <v>1</v>
      </c>
      <c r="I650" s="1" t="s">
        <v>363</v>
      </c>
    </row>
    <row r="651" spans="1:9" x14ac:dyDescent="0.2">
      <c r="A651" s="1" t="s">
        <v>1833</v>
      </c>
      <c r="B651" s="1" t="s">
        <v>360</v>
      </c>
      <c r="C651" s="2" t="s">
        <v>17</v>
      </c>
      <c r="D651" s="1" t="s">
        <v>1834</v>
      </c>
      <c r="E651" s="4">
        <v>17</v>
      </c>
      <c r="F651" s="14">
        <v>12</v>
      </c>
      <c r="G651" s="3" t="s">
        <v>1835</v>
      </c>
      <c r="H651" s="3">
        <v>1</v>
      </c>
      <c r="I651" s="1" t="s">
        <v>363</v>
      </c>
    </row>
    <row r="652" spans="1:9" x14ac:dyDescent="0.2">
      <c r="A652" s="1" t="s">
        <v>1844</v>
      </c>
      <c r="B652" s="1" t="s">
        <v>1120</v>
      </c>
      <c r="C652" s="1" t="s">
        <v>138</v>
      </c>
      <c r="D652" s="1" t="s">
        <v>1845</v>
      </c>
      <c r="E652" s="4">
        <v>26</v>
      </c>
      <c r="F652" s="13">
        <v>12</v>
      </c>
      <c r="G652" s="1" t="s">
        <v>1179</v>
      </c>
      <c r="H652" s="3">
        <v>1</v>
      </c>
      <c r="I652" s="11" t="s">
        <v>363</v>
      </c>
    </row>
    <row r="653" spans="1:9" x14ac:dyDescent="0.2">
      <c r="A653" s="1" t="s">
        <v>1853</v>
      </c>
      <c r="B653" s="1" t="s">
        <v>1480</v>
      </c>
      <c r="C653" s="1" t="s">
        <v>261</v>
      </c>
      <c r="D653" s="1" t="s">
        <v>1854</v>
      </c>
      <c r="E653" s="4">
        <v>12</v>
      </c>
      <c r="F653" s="12">
        <v>12</v>
      </c>
      <c r="G653" s="1" t="s">
        <v>1855</v>
      </c>
      <c r="H653" s="1">
        <v>10</v>
      </c>
      <c r="I653" s="1" t="s">
        <v>363</v>
      </c>
    </row>
    <row r="654" spans="1:9" x14ac:dyDescent="0.2">
      <c r="A654" s="1" t="s">
        <v>1851</v>
      </c>
      <c r="B654" s="1" t="s">
        <v>283</v>
      </c>
      <c r="C654" s="1" t="s">
        <v>194</v>
      </c>
      <c r="D654" s="1" t="s">
        <v>1852</v>
      </c>
      <c r="E654" s="4">
        <v>13</v>
      </c>
      <c r="F654" s="4">
        <v>12</v>
      </c>
      <c r="G654" s="1" t="s">
        <v>413</v>
      </c>
      <c r="H654" s="1">
        <v>10</v>
      </c>
      <c r="I654" s="1" t="s">
        <v>363</v>
      </c>
    </row>
    <row r="655" spans="1:9" x14ac:dyDescent="0.2">
      <c r="A655" s="1" t="s">
        <v>1856</v>
      </c>
      <c r="B655" s="1" t="s">
        <v>385</v>
      </c>
      <c r="C655" s="1" t="s">
        <v>987</v>
      </c>
      <c r="D655" s="1" t="s">
        <v>1857</v>
      </c>
      <c r="E655" s="4">
        <v>4</v>
      </c>
      <c r="F655" s="4">
        <v>12</v>
      </c>
      <c r="G655" s="1" t="s">
        <v>1858</v>
      </c>
      <c r="H655" s="1">
        <v>8</v>
      </c>
      <c r="I655" s="1" t="s">
        <v>363</v>
      </c>
    </row>
    <row r="656" spans="1:9" x14ac:dyDescent="0.2">
      <c r="A656" s="6" t="s">
        <v>1836</v>
      </c>
      <c r="B656" s="1" t="s">
        <v>385</v>
      </c>
      <c r="C656" s="2" t="s">
        <v>17</v>
      </c>
      <c r="D656" s="1" t="s">
        <v>1837</v>
      </c>
      <c r="E656" s="4">
        <v>14</v>
      </c>
      <c r="F656" s="14">
        <v>12</v>
      </c>
      <c r="G656" s="3" t="s">
        <v>1838</v>
      </c>
      <c r="H656" s="1">
        <v>8</v>
      </c>
      <c r="I656" s="1" t="s">
        <v>363</v>
      </c>
    </row>
    <row r="657" spans="1:9" x14ac:dyDescent="0.2">
      <c r="A657" s="1" t="s">
        <v>1846</v>
      </c>
      <c r="B657" s="1" t="s">
        <v>839</v>
      </c>
      <c r="C657" s="1" t="s">
        <v>138</v>
      </c>
      <c r="D657" s="1" t="s">
        <v>1847</v>
      </c>
      <c r="E657" s="4">
        <v>9</v>
      </c>
      <c r="F657" s="13">
        <v>12</v>
      </c>
      <c r="G657" s="1" t="s">
        <v>1848</v>
      </c>
      <c r="H657" s="1">
        <v>2</v>
      </c>
      <c r="I657" s="11" t="s">
        <v>363</v>
      </c>
    </row>
    <row r="658" spans="1:9" x14ac:dyDescent="0.2">
      <c r="A658" s="1" t="s">
        <v>1849</v>
      </c>
      <c r="B658" s="1" t="s">
        <v>1661</v>
      </c>
      <c r="C658" s="1" t="s">
        <v>143</v>
      </c>
      <c r="D658" s="1" t="s">
        <v>1850</v>
      </c>
      <c r="E658" s="4">
        <v>12</v>
      </c>
      <c r="F658" s="4">
        <v>12</v>
      </c>
      <c r="G658" s="1" t="s">
        <v>1729</v>
      </c>
      <c r="H658" s="1">
        <v>3</v>
      </c>
      <c r="I658" s="1" t="s">
        <v>363</v>
      </c>
    </row>
    <row r="659" spans="1:9" x14ac:dyDescent="0.2">
      <c r="A659" s="1" t="s">
        <v>1839</v>
      </c>
      <c r="B659" s="1" t="s">
        <v>273</v>
      </c>
      <c r="C659" s="1" t="s">
        <v>34</v>
      </c>
      <c r="D659" s="1" t="s">
        <v>1840</v>
      </c>
      <c r="E659" s="4">
        <v>17</v>
      </c>
      <c r="F659" s="4">
        <v>12</v>
      </c>
      <c r="G659" s="1" t="s">
        <v>1841</v>
      </c>
      <c r="H659" s="1">
        <v>3</v>
      </c>
      <c r="I659" s="1" t="s">
        <v>363</v>
      </c>
    </row>
    <row r="660" spans="1:9" x14ac:dyDescent="0.2">
      <c r="A660" s="6" t="s">
        <v>1862</v>
      </c>
      <c r="B660" s="6" t="s">
        <v>540</v>
      </c>
      <c r="C660" s="2" t="s">
        <v>17</v>
      </c>
      <c r="D660" s="1" t="s">
        <v>1863</v>
      </c>
      <c r="E660" s="4">
        <v>16</v>
      </c>
      <c r="F660" s="14">
        <v>11</v>
      </c>
      <c r="G660" s="3" t="s">
        <v>1864</v>
      </c>
      <c r="H660" s="3">
        <v>4</v>
      </c>
      <c r="I660" s="1" t="s">
        <v>363</v>
      </c>
    </row>
    <row r="661" spans="1:9" x14ac:dyDescent="0.2">
      <c r="A661" s="1" t="s">
        <v>1875</v>
      </c>
      <c r="B661" s="1" t="s">
        <v>1636</v>
      </c>
      <c r="C661" s="1" t="s">
        <v>138</v>
      </c>
      <c r="D661" s="1" t="s">
        <v>1876</v>
      </c>
      <c r="E661" s="4">
        <v>10</v>
      </c>
      <c r="F661" s="4">
        <v>11</v>
      </c>
      <c r="G661" s="1" t="s">
        <v>1352</v>
      </c>
      <c r="H661" s="3">
        <v>1</v>
      </c>
      <c r="I661" s="1" t="s">
        <v>363</v>
      </c>
    </row>
    <row r="662" spans="1:9" x14ac:dyDescent="0.2">
      <c r="A662" s="1" t="s">
        <v>1883</v>
      </c>
      <c r="B662" s="1" t="s">
        <v>273</v>
      </c>
      <c r="C662" s="1" t="s">
        <v>143</v>
      </c>
      <c r="D662" s="1" t="s">
        <v>1884</v>
      </c>
      <c r="E662" s="4">
        <v>12</v>
      </c>
      <c r="F662" s="4">
        <v>11</v>
      </c>
      <c r="G662" s="1" t="s">
        <v>1352</v>
      </c>
      <c r="H662" s="3">
        <v>1</v>
      </c>
      <c r="I662" s="1" t="s">
        <v>363</v>
      </c>
    </row>
    <row r="663" spans="1:9" x14ac:dyDescent="0.2">
      <c r="A663" s="1" t="s">
        <v>1865</v>
      </c>
      <c r="B663" s="1" t="s">
        <v>1608</v>
      </c>
      <c r="C663" s="1" t="s">
        <v>34</v>
      </c>
      <c r="D663" s="1" t="s">
        <v>1866</v>
      </c>
      <c r="E663" s="4">
        <v>9</v>
      </c>
      <c r="F663" s="4">
        <v>11</v>
      </c>
      <c r="G663" s="1" t="s">
        <v>1019</v>
      </c>
      <c r="H663" s="3">
        <v>1</v>
      </c>
      <c r="I663" s="1" t="s">
        <v>363</v>
      </c>
    </row>
    <row r="664" spans="1:9" x14ac:dyDescent="0.2">
      <c r="A664" s="1" t="s">
        <v>1873</v>
      </c>
      <c r="B664" s="1" t="s">
        <v>29</v>
      </c>
      <c r="C664" s="1" t="s">
        <v>87</v>
      </c>
      <c r="D664" s="1" t="s">
        <v>1874</v>
      </c>
      <c r="E664" s="4">
        <v>39</v>
      </c>
      <c r="F664" s="4">
        <v>11</v>
      </c>
      <c r="G664" s="1" t="s">
        <v>1286</v>
      </c>
      <c r="H664" s="1">
        <v>2</v>
      </c>
      <c r="I664" s="1" t="s">
        <v>363</v>
      </c>
    </row>
    <row r="665" spans="1:9" x14ac:dyDescent="0.2">
      <c r="A665" s="1" t="s">
        <v>1877</v>
      </c>
      <c r="B665" s="1" t="s">
        <v>360</v>
      </c>
      <c r="C665" s="1" t="s">
        <v>138</v>
      </c>
      <c r="D665" s="1" t="s">
        <v>1878</v>
      </c>
      <c r="E665" s="4">
        <v>5</v>
      </c>
      <c r="F665" s="4">
        <v>11</v>
      </c>
      <c r="G665" s="1" t="s">
        <v>1879</v>
      </c>
      <c r="H665" s="1">
        <v>2</v>
      </c>
      <c r="I665" s="1" t="s">
        <v>363</v>
      </c>
    </row>
    <row r="666" spans="1:9" x14ac:dyDescent="0.2">
      <c r="A666" s="1" t="s">
        <v>1867</v>
      </c>
      <c r="B666" s="1" t="s">
        <v>60</v>
      </c>
      <c r="C666" s="1" t="s">
        <v>34</v>
      </c>
      <c r="D666" s="1" t="s">
        <v>1868</v>
      </c>
      <c r="E666" s="4">
        <v>12</v>
      </c>
      <c r="F666" s="4">
        <v>11</v>
      </c>
      <c r="G666" s="1" t="s">
        <v>1869</v>
      </c>
      <c r="H666" s="1">
        <v>2</v>
      </c>
      <c r="I666" s="1" t="s">
        <v>363</v>
      </c>
    </row>
    <row r="667" spans="1:9" x14ac:dyDescent="0.2">
      <c r="A667" s="6" t="s">
        <v>1885</v>
      </c>
      <c r="B667" s="1" t="s">
        <v>360</v>
      </c>
      <c r="C667" s="1" t="s">
        <v>194</v>
      </c>
      <c r="D667" s="1" t="s">
        <v>1886</v>
      </c>
      <c r="E667" s="4">
        <v>11</v>
      </c>
      <c r="F667" s="4">
        <v>11</v>
      </c>
      <c r="G667" s="1" t="s">
        <v>1887</v>
      </c>
      <c r="H667" s="1">
        <v>10</v>
      </c>
      <c r="I667" s="6" t="s">
        <v>363</v>
      </c>
    </row>
    <row r="668" spans="1:9" x14ac:dyDescent="0.2">
      <c r="A668" s="1" t="s">
        <v>1870</v>
      </c>
      <c r="B668" s="1" t="s">
        <v>60</v>
      </c>
      <c r="C668" s="1" t="s">
        <v>87</v>
      </c>
      <c r="D668" s="1" t="s">
        <v>1871</v>
      </c>
      <c r="E668" s="4">
        <v>10</v>
      </c>
      <c r="F668" s="12">
        <v>11</v>
      </c>
      <c r="G668" s="1" t="s">
        <v>1872</v>
      </c>
      <c r="H668" s="1">
        <v>10</v>
      </c>
      <c r="I668" s="6" t="s">
        <v>363</v>
      </c>
    </row>
    <row r="669" spans="1:9" x14ac:dyDescent="0.2">
      <c r="A669" s="6" t="s">
        <v>1859</v>
      </c>
      <c r="B669" s="1" t="s">
        <v>485</v>
      </c>
      <c r="C669" s="2" t="s">
        <v>11</v>
      </c>
      <c r="D669" s="1" t="s">
        <v>1860</v>
      </c>
      <c r="E669" s="4">
        <v>11</v>
      </c>
      <c r="F669" s="14">
        <v>11</v>
      </c>
      <c r="G669" s="3" t="s">
        <v>1861</v>
      </c>
      <c r="H669" s="1">
        <v>2</v>
      </c>
      <c r="I669" s="1" t="s">
        <v>363</v>
      </c>
    </row>
    <row r="670" spans="1:9" x14ac:dyDescent="0.2">
      <c r="A670" s="1" t="s">
        <v>1888</v>
      </c>
      <c r="B670" s="1" t="s">
        <v>1889</v>
      </c>
      <c r="C670" s="1" t="s">
        <v>235</v>
      </c>
      <c r="D670" s="1" t="s">
        <v>1890</v>
      </c>
      <c r="E670" s="4">
        <v>8</v>
      </c>
      <c r="F670" s="4">
        <v>11</v>
      </c>
      <c r="G670" s="1" t="s">
        <v>1891</v>
      </c>
      <c r="H670" s="1">
        <v>2</v>
      </c>
      <c r="I670" s="1" t="s">
        <v>363</v>
      </c>
    </row>
    <row r="671" spans="1:9" x14ac:dyDescent="0.2">
      <c r="A671" s="1" t="s">
        <v>1880</v>
      </c>
      <c r="B671" s="1" t="s">
        <v>344</v>
      </c>
      <c r="C671" s="1" t="s">
        <v>138</v>
      </c>
      <c r="D671" s="1" t="s">
        <v>1881</v>
      </c>
      <c r="E671" s="4">
        <v>7</v>
      </c>
      <c r="F671" s="4">
        <v>11</v>
      </c>
      <c r="G671" s="1" t="s">
        <v>1882</v>
      </c>
      <c r="H671" s="1">
        <v>5</v>
      </c>
      <c r="I671" s="1" t="s">
        <v>363</v>
      </c>
    </row>
    <row r="672" spans="1:9" x14ac:dyDescent="0.2">
      <c r="A672" s="1" t="s">
        <v>1892</v>
      </c>
      <c r="B672" s="1" t="s">
        <v>880</v>
      </c>
      <c r="C672" s="1" t="s">
        <v>17</v>
      </c>
      <c r="D672" s="1" t="s">
        <v>1893</v>
      </c>
      <c r="E672" s="4">
        <v>9</v>
      </c>
      <c r="F672" s="4">
        <v>10</v>
      </c>
      <c r="G672" s="1" t="s">
        <v>1894</v>
      </c>
      <c r="H672" s="3">
        <v>1</v>
      </c>
      <c r="I672" s="1" t="s">
        <v>363</v>
      </c>
    </row>
    <row r="673" spans="1:9" x14ac:dyDescent="0.2">
      <c r="A673" s="1" t="s">
        <v>1904</v>
      </c>
      <c r="B673" s="1" t="s">
        <v>372</v>
      </c>
      <c r="C673" s="1" t="s">
        <v>194</v>
      </c>
      <c r="D673" s="1" t="s">
        <v>1905</v>
      </c>
      <c r="E673" s="4">
        <v>11</v>
      </c>
      <c r="F673" s="4">
        <v>10</v>
      </c>
      <c r="G673" s="1" t="s">
        <v>1835</v>
      </c>
      <c r="H673" s="3">
        <v>1</v>
      </c>
      <c r="I673" s="1" t="s">
        <v>363</v>
      </c>
    </row>
    <row r="674" spans="1:9" x14ac:dyDescent="0.2">
      <c r="A674" s="1" t="s">
        <v>1899</v>
      </c>
      <c r="B674" s="1" t="s">
        <v>1480</v>
      </c>
      <c r="C674" s="1" t="s">
        <v>115</v>
      </c>
      <c r="D674" s="1" t="s">
        <v>1900</v>
      </c>
      <c r="E674" s="4">
        <v>11</v>
      </c>
      <c r="F674" s="4">
        <v>10</v>
      </c>
      <c r="G674" s="1" t="s">
        <v>1901</v>
      </c>
      <c r="H674" s="3">
        <v>1</v>
      </c>
      <c r="I674" s="1" t="s">
        <v>363</v>
      </c>
    </row>
    <row r="675" spans="1:9" x14ac:dyDescent="0.2">
      <c r="A675" s="1" t="s">
        <v>1895</v>
      </c>
      <c r="B675" s="1" t="s">
        <v>360</v>
      </c>
      <c r="C675" s="1" t="s">
        <v>34</v>
      </c>
      <c r="D675" s="1" t="s">
        <v>1896</v>
      </c>
      <c r="E675" s="4">
        <v>10</v>
      </c>
      <c r="F675" s="4">
        <v>10</v>
      </c>
      <c r="G675" s="1" t="s">
        <v>478</v>
      </c>
      <c r="H675" s="3">
        <v>1</v>
      </c>
      <c r="I675" s="1" t="s">
        <v>363</v>
      </c>
    </row>
    <row r="676" spans="1:9" x14ac:dyDescent="0.2">
      <c r="A676" s="1" t="s">
        <v>1902</v>
      </c>
      <c r="B676" s="1" t="s">
        <v>548</v>
      </c>
      <c r="C676" s="1" t="s">
        <v>143</v>
      </c>
      <c r="D676" s="1" t="s">
        <v>1903</v>
      </c>
      <c r="E676" s="4">
        <v>11</v>
      </c>
      <c r="F676" s="4">
        <v>10</v>
      </c>
      <c r="G676" s="1" t="s">
        <v>14</v>
      </c>
      <c r="H676" s="1">
        <v>2</v>
      </c>
      <c r="I676" s="1" t="s">
        <v>363</v>
      </c>
    </row>
    <row r="677" spans="1:9" x14ac:dyDescent="0.2">
      <c r="A677" s="1" t="s">
        <v>1906</v>
      </c>
      <c r="B677" s="1" t="s">
        <v>464</v>
      </c>
      <c r="C677" s="1" t="s">
        <v>194</v>
      </c>
      <c r="D677" s="1" t="s">
        <v>1907</v>
      </c>
      <c r="E677" s="4">
        <v>10</v>
      </c>
      <c r="F677" s="4">
        <v>10</v>
      </c>
      <c r="G677" s="1" t="s">
        <v>876</v>
      </c>
      <c r="H677" s="1">
        <v>2</v>
      </c>
      <c r="I677" s="1" t="s">
        <v>363</v>
      </c>
    </row>
    <row r="678" spans="1:9" x14ac:dyDescent="0.2">
      <c r="A678" s="1" t="s">
        <v>1897</v>
      </c>
      <c r="B678" s="1" t="s">
        <v>454</v>
      </c>
      <c r="C678" s="1" t="s">
        <v>73</v>
      </c>
      <c r="D678" s="1" t="s">
        <v>1898</v>
      </c>
      <c r="E678" s="4">
        <v>12</v>
      </c>
      <c r="F678" s="4">
        <v>10</v>
      </c>
      <c r="G678" s="1" t="s">
        <v>162</v>
      </c>
      <c r="H678" s="1">
        <v>3</v>
      </c>
      <c r="I678" s="1" t="s">
        <v>363</v>
      </c>
    </row>
    <row r="679" spans="1:9" x14ac:dyDescent="0.2">
      <c r="A679" s="1" t="s">
        <v>1926</v>
      </c>
      <c r="B679" s="1" t="s">
        <v>1120</v>
      </c>
      <c r="C679" s="1" t="s">
        <v>194</v>
      </c>
      <c r="D679" s="1" t="s">
        <v>1927</v>
      </c>
      <c r="E679" s="4">
        <v>25</v>
      </c>
      <c r="F679" s="4">
        <v>9</v>
      </c>
      <c r="G679" s="1" t="s">
        <v>1928</v>
      </c>
      <c r="H679" s="1">
        <v>2</v>
      </c>
      <c r="I679" s="1" t="s">
        <v>363</v>
      </c>
    </row>
    <row r="680" spans="1:9" x14ac:dyDescent="0.2">
      <c r="A680" s="1" t="s">
        <v>1937</v>
      </c>
      <c r="B680" s="1" t="s">
        <v>60</v>
      </c>
      <c r="C680" s="1" t="s">
        <v>261</v>
      </c>
      <c r="D680" s="1" t="s">
        <v>1938</v>
      </c>
      <c r="E680" s="4">
        <v>11</v>
      </c>
      <c r="F680" s="4">
        <v>9</v>
      </c>
      <c r="G680" s="1" t="s">
        <v>202</v>
      </c>
      <c r="H680" s="3">
        <v>1</v>
      </c>
      <c r="I680" s="1" t="s">
        <v>363</v>
      </c>
    </row>
    <row r="681" spans="1:9" x14ac:dyDescent="0.2">
      <c r="A681" s="1" t="s">
        <v>1924</v>
      </c>
      <c r="B681" s="1" t="s">
        <v>283</v>
      </c>
      <c r="C681" s="1" t="s">
        <v>143</v>
      </c>
      <c r="D681" s="1" t="s">
        <v>1925</v>
      </c>
      <c r="E681" s="4">
        <v>10</v>
      </c>
      <c r="F681" s="4">
        <v>9</v>
      </c>
      <c r="G681" s="1" t="s">
        <v>1807</v>
      </c>
      <c r="H681" s="3">
        <v>1</v>
      </c>
      <c r="I681" s="1" t="s">
        <v>363</v>
      </c>
    </row>
    <row r="682" spans="1:9" x14ac:dyDescent="0.2">
      <c r="A682" s="1" t="s">
        <v>1913</v>
      </c>
      <c r="B682" s="1" t="s">
        <v>454</v>
      </c>
      <c r="C682" s="1" t="s">
        <v>73</v>
      </c>
      <c r="D682" s="1" t="s">
        <v>1914</v>
      </c>
      <c r="E682" s="4">
        <v>8</v>
      </c>
      <c r="F682" s="4">
        <v>9</v>
      </c>
      <c r="G682" s="1" t="s">
        <v>1915</v>
      </c>
      <c r="H682" s="3">
        <v>1</v>
      </c>
      <c r="I682" s="1" t="s">
        <v>363</v>
      </c>
    </row>
    <row r="683" spans="1:9" x14ac:dyDescent="0.2">
      <c r="A683" s="1" t="s">
        <v>1932</v>
      </c>
      <c r="B683" s="1" t="s">
        <v>369</v>
      </c>
      <c r="C683" s="1" t="s">
        <v>235</v>
      </c>
      <c r="D683" s="1" t="s">
        <v>1933</v>
      </c>
      <c r="E683" s="4">
        <v>9</v>
      </c>
      <c r="F683" s="4">
        <v>9</v>
      </c>
      <c r="G683" s="1" t="s">
        <v>1934</v>
      </c>
      <c r="H683" s="3">
        <v>1</v>
      </c>
      <c r="I683" s="1" t="s">
        <v>363</v>
      </c>
    </row>
    <row r="684" spans="1:9" x14ac:dyDescent="0.2">
      <c r="A684" s="1" t="s">
        <v>1929</v>
      </c>
      <c r="B684" s="1" t="s">
        <v>540</v>
      </c>
      <c r="C684" s="1" t="s">
        <v>194</v>
      </c>
      <c r="D684" s="1" t="s">
        <v>1930</v>
      </c>
      <c r="E684" s="4">
        <v>9</v>
      </c>
      <c r="F684" s="4">
        <v>9</v>
      </c>
      <c r="G684" s="1" t="s">
        <v>1931</v>
      </c>
      <c r="H684" s="3">
        <v>1</v>
      </c>
      <c r="I684" s="1" t="s">
        <v>363</v>
      </c>
    </row>
    <row r="685" spans="1:9" x14ac:dyDescent="0.2">
      <c r="A685" s="1" t="s">
        <v>1910</v>
      </c>
      <c r="B685" s="1" t="s">
        <v>29</v>
      </c>
      <c r="C685" s="1" t="s">
        <v>34</v>
      </c>
      <c r="D685" s="1" t="s">
        <v>1911</v>
      </c>
      <c r="E685" s="4">
        <v>29</v>
      </c>
      <c r="F685" s="4">
        <v>9</v>
      </c>
      <c r="G685" s="1" t="s">
        <v>1912</v>
      </c>
      <c r="H685" s="1">
        <v>2</v>
      </c>
      <c r="I685" s="1" t="s">
        <v>363</v>
      </c>
    </row>
    <row r="686" spans="1:9" x14ac:dyDescent="0.2">
      <c r="A686" s="1" t="s">
        <v>1935</v>
      </c>
      <c r="B686" s="1" t="s">
        <v>411</v>
      </c>
      <c r="C686" s="1" t="s">
        <v>235</v>
      </c>
      <c r="D686" s="1" t="s">
        <v>1936</v>
      </c>
      <c r="E686" s="4">
        <v>8</v>
      </c>
      <c r="F686" s="4">
        <v>9</v>
      </c>
      <c r="G686" s="1" t="s">
        <v>472</v>
      </c>
      <c r="H686" s="1">
        <v>10</v>
      </c>
      <c r="I686" s="1" t="s">
        <v>363</v>
      </c>
    </row>
    <row r="687" spans="1:9" x14ac:dyDescent="0.2">
      <c r="A687" s="1" t="s">
        <v>1916</v>
      </c>
      <c r="B687" s="1" t="s">
        <v>29</v>
      </c>
      <c r="C687" s="1" t="s">
        <v>87</v>
      </c>
      <c r="D687" s="1" t="s">
        <v>1917</v>
      </c>
      <c r="E687" s="4">
        <v>57</v>
      </c>
      <c r="F687" s="4">
        <v>9</v>
      </c>
      <c r="G687" s="1" t="s">
        <v>1918</v>
      </c>
      <c r="H687" s="1">
        <v>2</v>
      </c>
      <c r="I687" s="1" t="s">
        <v>363</v>
      </c>
    </row>
    <row r="688" spans="1:9" x14ac:dyDescent="0.2">
      <c r="A688" s="1" t="s">
        <v>1908</v>
      </c>
      <c r="B688" s="1" t="s">
        <v>454</v>
      </c>
      <c r="C688" s="1" t="s">
        <v>34</v>
      </c>
      <c r="D688" s="1" t="s">
        <v>1909</v>
      </c>
      <c r="E688" s="4">
        <v>10</v>
      </c>
      <c r="F688" s="4">
        <v>9</v>
      </c>
      <c r="G688" s="1" t="s">
        <v>1310</v>
      </c>
      <c r="H688" s="1">
        <v>2</v>
      </c>
      <c r="I688" s="1" t="s">
        <v>363</v>
      </c>
    </row>
    <row r="689" spans="1:9" x14ac:dyDescent="0.2">
      <c r="A689" s="1" t="s">
        <v>1922</v>
      </c>
      <c r="B689" s="1" t="s">
        <v>464</v>
      </c>
      <c r="C689" s="1" t="s">
        <v>143</v>
      </c>
      <c r="D689" s="1" t="s">
        <v>1923</v>
      </c>
      <c r="E689" s="4">
        <v>7</v>
      </c>
      <c r="F689" s="4">
        <v>9</v>
      </c>
      <c r="G689" s="1" t="s">
        <v>1070</v>
      </c>
      <c r="H689" s="1">
        <v>2</v>
      </c>
      <c r="I689" s="1" t="s">
        <v>363</v>
      </c>
    </row>
    <row r="690" spans="1:9" x14ac:dyDescent="0.2">
      <c r="A690" s="1" t="s">
        <v>1919</v>
      </c>
      <c r="B690" s="1" t="s">
        <v>485</v>
      </c>
      <c r="C690" s="1" t="s">
        <v>115</v>
      </c>
      <c r="D690" s="1" t="s">
        <v>1920</v>
      </c>
      <c r="E690" s="4">
        <v>8</v>
      </c>
      <c r="F690" s="4">
        <v>9</v>
      </c>
      <c r="G690" s="1" t="s">
        <v>1921</v>
      </c>
      <c r="H690" s="1">
        <v>3</v>
      </c>
      <c r="I690" s="1" t="s">
        <v>363</v>
      </c>
    </row>
    <row r="691" spans="1:9" x14ac:dyDescent="0.2">
      <c r="A691" s="1" t="s">
        <v>1944</v>
      </c>
      <c r="B691" s="1" t="s">
        <v>1945</v>
      </c>
      <c r="C691" s="1" t="s">
        <v>73</v>
      </c>
      <c r="D691" s="1" t="s">
        <v>1946</v>
      </c>
      <c r="E691" s="4">
        <v>11</v>
      </c>
      <c r="F691" s="4">
        <v>8</v>
      </c>
      <c r="G691" s="1" t="s">
        <v>202</v>
      </c>
      <c r="H691" s="3">
        <v>1</v>
      </c>
      <c r="I691" s="1" t="s">
        <v>363</v>
      </c>
    </row>
    <row r="692" spans="1:9" x14ac:dyDescent="0.2">
      <c r="A692" s="1" t="s">
        <v>1952</v>
      </c>
      <c r="B692" s="1" t="s">
        <v>454</v>
      </c>
      <c r="C692" s="1" t="s">
        <v>115</v>
      </c>
      <c r="D692" s="1" t="s">
        <v>1953</v>
      </c>
      <c r="E692" s="4">
        <v>11</v>
      </c>
      <c r="F692" s="4">
        <v>8</v>
      </c>
      <c r="G692" s="1" t="s">
        <v>1612</v>
      </c>
      <c r="H692" s="3">
        <v>1</v>
      </c>
      <c r="I692" s="1" t="s">
        <v>363</v>
      </c>
    </row>
    <row r="693" spans="1:9" x14ac:dyDescent="0.2">
      <c r="A693" s="1" t="s">
        <v>1956</v>
      </c>
      <c r="B693" s="1" t="s">
        <v>53</v>
      </c>
      <c r="C693" s="1" t="s">
        <v>194</v>
      </c>
      <c r="D693" s="1" t="s">
        <v>1957</v>
      </c>
      <c r="E693" s="4">
        <v>13</v>
      </c>
      <c r="F693" s="4">
        <v>8</v>
      </c>
      <c r="G693" s="1" t="s">
        <v>1958</v>
      </c>
      <c r="H693" s="3">
        <v>1</v>
      </c>
      <c r="I693" s="1" t="s">
        <v>363</v>
      </c>
    </row>
    <row r="694" spans="1:9" x14ac:dyDescent="0.2">
      <c r="A694" s="1" t="s">
        <v>1939</v>
      </c>
      <c r="B694" s="1" t="s">
        <v>360</v>
      </c>
      <c r="C694" s="2" t="s">
        <v>11</v>
      </c>
      <c r="D694" s="1" t="s">
        <v>1940</v>
      </c>
      <c r="E694" s="4">
        <v>99</v>
      </c>
      <c r="F694" s="14">
        <v>8</v>
      </c>
      <c r="G694" s="3" t="s">
        <v>426</v>
      </c>
      <c r="H694" s="3">
        <v>1</v>
      </c>
      <c r="I694" s="1" t="s">
        <v>363</v>
      </c>
    </row>
    <row r="695" spans="1:9" x14ac:dyDescent="0.2">
      <c r="A695" s="1" t="s">
        <v>1941</v>
      </c>
      <c r="B695" s="1" t="s">
        <v>1211</v>
      </c>
      <c r="C695" s="1" t="s">
        <v>17</v>
      </c>
      <c r="D695" s="1" t="s">
        <v>1942</v>
      </c>
      <c r="E695" s="4">
        <v>8</v>
      </c>
      <c r="F695" s="4">
        <v>8</v>
      </c>
      <c r="G695" s="1" t="s">
        <v>1943</v>
      </c>
      <c r="H695" s="3">
        <v>1</v>
      </c>
      <c r="I695" s="1" t="s">
        <v>363</v>
      </c>
    </row>
    <row r="696" spans="1:9" x14ac:dyDescent="0.2">
      <c r="A696" s="1" t="s">
        <v>1947</v>
      </c>
      <c r="B696" s="1" t="s">
        <v>385</v>
      </c>
      <c r="C696" s="1" t="s">
        <v>87</v>
      </c>
      <c r="D696" s="1" t="s">
        <v>1948</v>
      </c>
      <c r="E696" s="4">
        <v>10</v>
      </c>
      <c r="F696" s="4">
        <v>8</v>
      </c>
      <c r="G696" s="1" t="s">
        <v>1949</v>
      </c>
      <c r="H696" s="1">
        <v>2</v>
      </c>
      <c r="I696" s="1" t="s">
        <v>363</v>
      </c>
    </row>
    <row r="697" spans="1:9" x14ac:dyDescent="0.2">
      <c r="A697" s="1" t="s">
        <v>1950</v>
      </c>
      <c r="B697" s="1" t="s">
        <v>734</v>
      </c>
      <c r="C697" s="1" t="s">
        <v>115</v>
      </c>
      <c r="D697" s="1" t="s">
        <v>1951</v>
      </c>
      <c r="E697" s="4">
        <v>10</v>
      </c>
      <c r="F697" s="12">
        <v>8</v>
      </c>
      <c r="G697" s="1" t="s">
        <v>873</v>
      </c>
      <c r="H697" s="1">
        <v>2</v>
      </c>
      <c r="I697" s="1" t="s">
        <v>363</v>
      </c>
    </row>
    <row r="698" spans="1:9" x14ac:dyDescent="0.2">
      <c r="A698" s="6" t="s">
        <v>1959</v>
      </c>
      <c r="B698" s="1" t="s">
        <v>464</v>
      </c>
      <c r="C698" s="1" t="s">
        <v>235</v>
      </c>
      <c r="D698" s="1" t="s">
        <v>1960</v>
      </c>
      <c r="E698" s="4">
        <v>5</v>
      </c>
      <c r="F698" s="4">
        <v>8</v>
      </c>
      <c r="G698" s="1" t="s">
        <v>1961</v>
      </c>
      <c r="H698" s="1">
        <v>2</v>
      </c>
      <c r="I698" s="1" t="s">
        <v>363</v>
      </c>
    </row>
    <row r="699" spans="1:9" x14ac:dyDescent="0.2">
      <c r="A699" s="1" t="s">
        <v>1954</v>
      </c>
      <c r="B699" s="1" t="s">
        <v>29</v>
      </c>
      <c r="C699" s="1" t="s">
        <v>138</v>
      </c>
      <c r="D699" s="1" t="s">
        <v>1955</v>
      </c>
      <c r="E699" s="4">
        <v>12</v>
      </c>
      <c r="F699" s="4">
        <v>8</v>
      </c>
      <c r="G699" s="1" t="s">
        <v>421</v>
      </c>
      <c r="H699" s="1">
        <v>7</v>
      </c>
      <c r="I699" s="1" t="s">
        <v>363</v>
      </c>
    </row>
    <row r="700" spans="1:9" x14ac:dyDescent="0.2">
      <c r="A700" s="1" t="s">
        <v>1962</v>
      </c>
      <c r="B700" s="1" t="s">
        <v>454</v>
      </c>
      <c r="C700" s="1" t="s">
        <v>261</v>
      </c>
      <c r="D700" s="1" t="s">
        <v>1963</v>
      </c>
      <c r="E700" s="4">
        <v>8</v>
      </c>
      <c r="F700" s="4">
        <v>8</v>
      </c>
      <c r="G700" s="1" t="s">
        <v>357</v>
      </c>
      <c r="H700" s="1">
        <v>7</v>
      </c>
      <c r="I700" s="1" t="s">
        <v>363</v>
      </c>
    </row>
    <row r="701" spans="1:9" x14ac:dyDescent="0.2">
      <c r="A701" s="1" t="s">
        <v>1978</v>
      </c>
      <c r="B701" s="1" t="s">
        <v>1979</v>
      </c>
      <c r="C701" s="1" t="s">
        <v>87</v>
      </c>
      <c r="D701" s="1" t="s">
        <v>1980</v>
      </c>
      <c r="E701" s="4">
        <v>9</v>
      </c>
      <c r="F701" s="4">
        <v>7</v>
      </c>
      <c r="G701" s="1" t="s">
        <v>1981</v>
      </c>
      <c r="H701" s="1">
        <v>10</v>
      </c>
      <c r="I701" s="1" t="s">
        <v>363</v>
      </c>
    </row>
    <row r="702" spans="1:9" x14ac:dyDescent="0.2">
      <c r="A702" s="1" t="s">
        <v>1968</v>
      </c>
      <c r="B702" s="1" t="s">
        <v>33</v>
      </c>
      <c r="C702" s="1" t="s">
        <v>34</v>
      </c>
      <c r="D702" s="1" t="s">
        <v>1969</v>
      </c>
      <c r="E702" s="4">
        <v>26</v>
      </c>
      <c r="F702" s="12">
        <v>7</v>
      </c>
      <c r="G702" s="1" t="s">
        <v>1970</v>
      </c>
      <c r="H702" s="1">
        <v>10</v>
      </c>
      <c r="I702" s="6" t="s">
        <v>363</v>
      </c>
    </row>
    <row r="703" spans="1:9" x14ac:dyDescent="0.2">
      <c r="A703" s="1" t="s">
        <v>1971</v>
      </c>
      <c r="B703" s="1" t="s">
        <v>60</v>
      </c>
      <c r="C703" s="1" t="s">
        <v>34</v>
      </c>
      <c r="D703" s="1" t="s">
        <v>1972</v>
      </c>
      <c r="E703" s="4">
        <v>27</v>
      </c>
      <c r="F703" s="4">
        <v>7</v>
      </c>
      <c r="G703" s="1" t="s">
        <v>285</v>
      </c>
      <c r="H703" s="3">
        <v>1</v>
      </c>
      <c r="I703" s="1" t="s">
        <v>363</v>
      </c>
    </row>
    <row r="704" spans="1:9" x14ac:dyDescent="0.2">
      <c r="A704" s="1" t="s">
        <v>1964</v>
      </c>
      <c r="B704" s="1" t="s">
        <v>1661</v>
      </c>
      <c r="C704" s="2" t="s">
        <v>11</v>
      </c>
      <c r="D704" s="1" t="s">
        <v>1965</v>
      </c>
      <c r="E704" s="4">
        <v>9</v>
      </c>
      <c r="F704" s="14">
        <v>7</v>
      </c>
      <c r="G704" s="3" t="s">
        <v>1652</v>
      </c>
      <c r="H704" s="3">
        <v>1</v>
      </c>
      <c r="I704" s="1" t="s">
        <v>363</v>
      </c>
    </row>
    <row r="705" spans="1:11" x14ac:dyDescent="0.2">
      <c r="A705" s="1" t="s">
        <v>1984</v>
      </c>
      <c r="B705" s="1" t="s">
        <v>1024</v>
      </c>
      <c r="C705" s="1" t="s">
        <v>115</v>
      </c>
      <c r="D705" s="1" t="s">
        <v>1985</v>
      </c>
      <c r="E705" s="4">
        <v>9</v>
      </c>
      <c r="F705" s="4">
        <v>7</v>
      </c>
      <c r="G705" s="1" t="s">
        <v>1986</v>
      </c>
      <c r="H705" s="3">
        <v>1</v>
      </c>
      <c r="I705" s="1" t="s">
        <v>363</v>
      </c>
    </row>
    <row r="706" spans="1:11" x14ac:dyDescent="0.2">
      <c r="A706" s="1" t="s">
        <v>1975</v>
      </c>
      <c r="B706" s="1" t="s">
        <v>360</v>
      </c>
      <c r="C706" s="1" t="s">
        <v>87</v>
      </c>
      <c r="D706" s="1" t="s">
        <v>1976</v>
      </c>
      <c r="E706" s="4">
        <v>4</v>
      </c>
      <c r="F706" s="4">
        <v>7</v>
      </c>
      <c r="G706" s="1" t="s">
        <v>1977</v>
      </c>
      <c r="H706" s="1">
        <v>2</v>
      </c>
      <c r="I706" s="1" t="s">
        <v>363</v>
      </c>
    </row>
    <row r="707" spans="1:11" x14ac:dyDescent="0.2">
      <c r="A707" s="1" t="s">
        <v>1982</v>
      </c>
      <c r="B707" s="1" t="s">
        <v>1480</v>
      </c>
      <c r="C707" s="1" t="s">
        <v>115</v>
      </c>
      <c r="D707" s="1" t="s">
        <v>1983</v>
      </c>
      <c r="E707" s="4">
        <v>6</v>
      </c>
      <c r="F707" s="4">
        <v>7</v>
      </c>
      <c r="G707" s="1" t="s">
        <v>1685</v>
      </c>
      <c r="H707" s="1">
        <v>2</v>
      </c>
      <c r="I707" s="1" t="s">
        <v>363</v>
      </c>
    </row>
    <row r="708" spans="1:11" x14ac:dyDescent="0.2">
      <c r="A708" s="1" t="s">
        <v>1966</v>
      </c>
      <c r="B708" s="1" t="s">
        <v>29</v>
      </c>
      <c r="C708" s="1" t="s">
        <v>17</v>
      </c>
      <c r="D708" s="1" t="s">
        <v>1967</v>
      </c>
      <c r="E708" s="4">
        <v>26</v>
      </c>
      <c r="F708" s="4">
        <v>7</v>
      </c>
      <c r="G708" s="1" t="s">
        <v>1315</v>
      </c>
      <c r="H708" s="1">
        <v>2</v>
      </c>
      <c r="I708" s="1" t="s">
        <v>363</v>
      </c>
    </row>
    <row r="709" spans="1:11" x14ac:dyDescent="0.2">
      <c r="A709" s="1" t="s">
        <v>1987</v>
      </c>
      <c r="B709" s="1" t="s">
        <v>464</v>
      </c>
      <c r="C709" s="1" t="s">
        <v>143</v>
      </c>
      <c r="D709" s="1" t="s">
        <v>1988</v>
      </c>
      <c r="E709" s="4">
        <v>7</v>
      </c>
      <c r="F709" s="4">
        <v>7</v>
      </c>
      <c r="G709" s="1" t="s">
        <v>1646</v>
      </c>
      <c r="H709" s="1">
        <v>2</v>
      </c>
      <c r="I709" s="1" t="s">
        <v>363</v>
      </c>
    </row>
    <row r="710" spans="1:11" x14ac:dyDescent="0.2">
      <c r="A710" s="1" t="s">
        <v>1973</v>
      </c>
      <c r="B710" s="1" t="s">
        <v>454</v>
      </c>
      <c r="C710" s="1" t="s">
        <v>73</v>
      </c>
      <c r="D710" s="1" t="s">
        <v>1974</v>
      </c>
      <c r="E710" s="4">
        <v>7</v>
      </c>
      <c r="F710" s="4">
        <v>7</v>
      </c>
      <c r="G710" s="1" t="s">
        <v>162</v>
      </c>
      <c r="H710" s="1">
        <v>3</v>
      </c>
      <c r="I710" s="1" t="s">
        <v>363</v>
      </c>
    </row>
    <row r="711" spans="1:11" x14ac:dyDescent="0.2">
      <c r="A711" s="1" t="s">
        <v>1999</v>
      </c>
      <c r="B711" s="1" t="s">
        <v>540</v>
      </c>
      <c r="C711" s="1" t="s">
        <v>138</v>
      </c>
      <c r="D711" s="1" t="s">
        <v>2000</v>
      </c>
      <c r="E711" s="4">
        <v>6</v>
      </c>
      <c r="F711" s="13">
        <v>6</v>
      </c>
      <c r="G711" s="1" t="s">
        <v>1864</v>
      </c>
      <c r="H711" s="1">
        <v>4</v>
      </c>
      <c r="I711" s="11" t="s">
        <v>363</v>
      </c>
    </row>
    <row r="712" spans="1:11" x14ac:dyDescent="0.2">
      <c r="A712" s="1" t="s">
        <v>1991</v>
      </c>
      <c r="B712" s="1" t="s">
        <v>360</v>
      </c>
      <c r="C712" s="1" t="s">
        <v>17</v>
      </c>
      <c r="D712" s="1" t="s">
        <v>1992</v>
      </c>
      <c r="E712" s="4">
        <v>5</v>
      </c>
      <c r="F712" s="4">
        <v>6</v>
      </c>
      <c r="G712" s="1" t="s">
        <v>1993</v>
      </c>
      <c r="H712" s="3">
        <v>1</v>
      </c>
      <c r="I712" s="1" t="s">
        <v>363</v>
      </c>
    </row>
    <row r="713" spans="1:11" x14ac:dyDescent="0.2">
      <c r="A713" s="1" t="s">
        <v>1989</v>
      </c>
      <c r="B713" s="1" t="s">
        <v>360</v>
      </c>
      <c r="C713" s="2" t="s">
        <v>17</v>
      </c>
      <c r="D713" s="1" t="s">
        <v>1990</v>
      </c>
      <c r="E713" s="4">
        <v>29</v>
      </c>
      <c r="F713" s="14">
        <v>6</v>
      </c>
      <c r="G713" s="3" t="s">
        <v>1411</v>
      </c>
      <c r="H713" s="3">
        <v>1</v>
      </c>
      <c r="I713" s="1" t="s">
        <v>363</v>
      </c>
    </row>
    <row r="714" spans="1:11" x14ac:dyDescent="0.2">
      <c r="A714" s="1" t="s">
        <v>2013</v>
      </c>
      <c r="B714" s="1" t="s">
        <v>360</v>
      </c>
      <c r="C714" s="1" t="s">
        <v>261</v>
      </c>
      <c r="D714" s="1" t="s">
        <v>2014</v>
      </c>
      <c r="E714" s="12">
        <v>0</v>
      </c>
      <c r="F714" s="12">
        <v>6</v>
      </c>
      <c r="G714" s="1" t="s">
        <v>1489</v>
      </c>
      <c r="H714" s="3">
        <v>1</v>
      </c>
      <c r="I714" s="1" t="s">
        <v>363</v>
      </c>
      <c r="K714" s="11" t="s">
        <v>2015</v>
      </c>
    </row>
    <row r="715" spans="1:11" x14ac:dyDescent="0.2">
      <c r="A715" s="1" t="s">
        <v>1997</v>
      </c>
      <c r="B715" s="1" t="s">
        <v>1139</v>
      </c>
      <c r="C715" s="1" t="s">
        <v>115</v>
      </c>
      <c r="D715" s="1" t="s">
        <v>1998</v>
      </c>
      <c r="E715" s="4">
        <v>9</v>
      </c>
      <c r="F715" s="4">
        <v>6</v>
      </c>
      <c r="G715" s="1" t="s">
        <v>1638</v>
      </c>
      <c r="H715" s="3">
        <v>1</v>
      </c>
      <c r="I715" s="1" t="s">
        <v>363</v>
      </c>
    </row>
    <row r="716" spans="1:11" x14ac:dyDescent="0.2">
      <c r="A716" s="1" t="s">
        <v>2001</v>
      </c>
      <c r="B716" s="1" t="s">
        <v>1139</v>
      </c>
      <c r="C716" s="1" t="s">
        <v>138</v>
      </c>
      <c r="D716" s="1" t="s">
        <v>2002</v>
      </c>
      <c r="E716" s="4">
        <v>14</v>
      </c>
      <c r="F716" s="4">
        <v>6</v>
      </c>
      <c r="G716" s="1" t="s">
        <v>96</v>
      </c>
      <c r="H716" s="3">
        <v>1</v>
      </c>
      <c r="I716" s="1" t="s">
        <v>363</v>
      </c>
    </row>
    <row r="717" spans="1:11" x14ac:dyDescent="0.2">
      <c r="A717" s="1" t="s">
        <v>1994</v>
      </c>
      <c r="B717" s="1" t="s">
        <v>1136</v>
      </c>
      <c r="C717" s="1" t="s">
        <v>115</v>
      </c>
      <c r="D717" s="1" t="s">
        <v>1995</v>
      </c>
      <c r="E717" s="4">
        <v>39</v>
      </c>
      <c r="F717" s="12">
        <v>6</v>
      </c>
      <c r="G717" s="1" t="s">
        <v>1996</v>
      </c>
      <c r="H717" s="1">
        <v>10</v>
      </c>
      <c r="I717" s="1" t="s">
        <v>363</v>
      </c>
    </row>
    <row r="718" spans="1:11" x14ac:dyDescent="0.2">
      <c r="A718" s="1" t="s">
        <v>2010</v>
      </c>
      <c r="B718" s="1" t="s">
        <v>344</v>
      </c>
      <c r="C718" s="1" t="s">
        <v>235</v>
      </c>
      <c r="D718" s="1" t="s">
        <v>2011</v>
      </c>
      <c r="E718" s="4">
        <v>3</v>
      </c>
      <c r="F718" s="4">
        <v>6</v>
      </c>
      <c r="G718" s="1" t="s">
        <v>2012</v>
      </c>
      <c r="H718" s="1">
        <v>2</v>
      </c>
      <c r="I718" s="1" t="s">
        <v>363</v>
      </c>
    </row>
    <row r="719" spans="1:11" x14ac:dyDescent="0.2">
      <c r="A719" s="1" t="s">
        <v>2007</v>
      </c>
      <c r="B719" s="1" t="s">
        <v>464</v>
      </c>
      <c r="C719" s="1" t="s">
        <v>235</v>
      </c>
      <c r="D719" s="1" t="s">
        <v>2008</v>
      </c>
      <c r="E719" s="4">
        <v>4</v>
      </c>
      <c r="F719" s="4">
        <v>6</v>
      </c>
      <c r="G719" s="1" t="s">
        <v>2009</v>
      </c>
      <c r="H719" s="1">
        <v>2</v>
      </c>
      <c r="I719" s="1" t="s">
        <v>363</v>
      </c>
    </row>
    <row r="720" spans="1:11" x14ac:dyDescent="0.2">
      <c r="A720" s="1" t="s">
        <v>2005</v>
      </c>
      <c r="B720" s="1" t="s">
        <v>464</v>
      </c>
      <c r="C720" s="1" t="s">
        <v>194</v>
      </c>
      <c r="D720" s="1" t="s">
        <v>2006</v>
      </c>
      <c r="E720" s="4">
        <v>8</v>
      </c>
      <c r="F720" s="4">
        <v>6</v>
      </c>
      <c r="G720" s="1" t="s">
        <v>873</v>
      </c>
      <c r="H720" s="1">
        <v>2</v>
      </c>
      <c r="I720" s="1" t="s">
        <v>363</v>
      </c>
    </row>
    <row r="721" spans="1:9" x14ac:dyDescent="0.2">
      <c r="A721" s="1" t="s">
        <v>2003</v>
      </c>
      <c r="B721" s="1" t="s">
        <v>29</v>
      </c>
      <c r="C721" s="1" t="s">
        <v>138</v>
      </c>
      <c r="D721" s="1" t="s">
        <v>2004</v>
      </c>
      <c r="E721" s="4">
        <v>126</v>
      </c>
      <c r="F721" s="4">
        <v>6</v>
      </c>
      <c r="G721" s="1" t="s">
        <v>1961</v>
      </c>
      <c r="H721" s="1">
        <v>2</v>
      </c>
      <c r="I721" s="1" t="s">
        <v>363</v>
      </c>
    </row>
    <row r="722" spans="1:9" x14ac:dyDescent="0.2">
      <c r="A722" s="1" t="s">
        <v>2036</v>
      </c>
      <c r="B722" s="1" t="s">
        <v>2037</v>
      </c>
      <c r="C722" s="1" t="s">
        <v>138</v>
      </c>
      <c r="D722" s="1" t="s">
        <v>2038</v>
      </c>
      <c r="E722" s="4">
        <v>20</v>
      </c>
      <c r="F722" s="4">
        <v>5</v>
      </c>
      <c r="G722" s="1" t="s">
        <v>1201</v>
      </c>
      <c r="H722" s="1">
        <v>1</v>
      </c>
      <c r="I722" s="1" t="s">
        <v>363</v>
      </c>
    </row>
    <row r="723" spans="1:9" x14ac:dyDescent="0.2">
      <c r="A723" s="1" t="s">
        <v>2042</v>
      </c>
      <c r="B723" s="1" t="s">
        <v>60</v>
      </c>
      <c r="C723" s="1" t="s">
        <v>194</v>
      </c>
      <c r="D723" s="1" t="s">
        <v>2043</v>
      </c>
      <c r="E723" s="4">
        <v>7</v>
      </c>
      <c r="F723" s="4">
        <v>5</v>
      </c>
      <c r="G723" s="1" t="s">
        <v>587</v>
      </c>
      <c r="H723" s="3">
        <v>1</v>
      </c>
      <c r="I723" s="1" t="s">
        <v>363</v>
      </c>
    </row>
    <row r="724" spans="1:9" x14ac:dyDescent="0.2">
      <c r="A724" s="1" t="s">
        <v>2016</v>
      </c>
      <c r="B724" s="1" t="s">
        <v>454</v>
      </c>
      <c r="C724" s="2" t="s">
        <v>11</v>
      </c>
      <c r="D724" s="1" t="s">
        <v>2017</v>
      </c>
      <c r="E724" s="4">
        <v>6</v>
      </c>
      <c r="F724" s="14">
        <v>5</v>
      </c>
      <c r="G724" s="3" t="s">
        <v>2018</v>
      </c>
      <c r="H724" s="3">
        <v>1</v>
      </c>
      <c r="I724" s="1" t="s">
        <v>363</v>
      </c>
    </row>
    <row r="725" spans="1:9" x14ac:dyDescent="0.2">
      <c r="A725" s="1" t="s">
        <v>2027</v>
      </c>
      <c r="B725" s="1" t="s">
        <v>1480</v>
      </c>
      <c r="C725" s="1" t="s">
        <v>34</v>
      </c>
      <c r="D725" s="1" t="s">
        <v>2028</v>
      </c>
      <c r="E725" s="4">
        <v>27</v>
      </c>
      <c r="F725" s="4">
        <v>5</v>
      </c>
      <c r="G725" s="1" t="s">
        <v>285</v>
      </c>
      <c r="H725" s="3">
        <v>1</v>
      </c>
      <c r="I725" s="1" t="s">
        <v>363</v>
      </c>
    </row>
    <row r="726" spans="1:9" x14ac:dyDescent="0.2">
      <c r="A726" s="1" t="s">
        <v>2031</v>
      </c>
      <c r="B726" s="1" t="s">
        <v>1139</v>
      </c>
      <c r="C726" s="1" t="s">
        <v>87</v>
      </c>
      <c r="D726" s="1" t="s">
        <v>2032</v>
      </c>
      <c r="E726" s="4">
        <v>6</v>
      </c>
      <c r="F726" s="4">
        <v>5</v>
      </c>
      <c r="G726" s="1" t="s">
        <v>285</v>
      </c>
      <c r="H726" s="3">
        <v>1</v>
      </c>
      <c r="I726" s="1" t="s">
        <v>363</v>
      </c>
    </row>
    <row r="727" spans="1:9" x14ac:dyDescent="0.2">
      <c r="A727" s="1" t="s">
        <v>2024</v>
      </c>
      <c r="B727" s="1" t="s">
        <v>29</v>
      </c>
      <c r="C727" s="1" t="s">
        <v>34</v>
      </c>
      <c r="D727" s="1" t="s">
        <v>2025</v>
      </c>
      <c r="E727" s="4">
        <v>24</v>
      </c>
      <c r="F727" s="4">
        <v>5</v>
      </c>
      <c r="G727" s="1" t="s">
        <v>2026</v>
      </c>
      <c r="H727" s="1">
        <v>10</v>
      </c>
      <c r="I727" s="1" t="s">
        <v>363</v>
      </c>
    </row>
    <row r="728" spans="1:9" x14ac:dyDescent="0.2">
      <c r="A728" s="1" t="s">
        <v>2033</v>
      </c>
      <c r="B728" s="1" t="s">
        <v>344</v>
      </c>
      <c r="C728" s="1" t="s">
        <v>87</v>
      </c>
      <c r="D728" s="1" t="s">
        <v>2034</v>
      </c>
      <c r="E728" s="4">
        <v>5</v>
      </c>
      <c r="F728" s="4">
        <v>5</v>
      </c>
      <c r="G728" s="1" t="s">
        <v>2035</v>
      </c>
      <c r="H728" s="1">
        <v>2</v>
      </c>
      <c r="I728" s="1" t="s">
        <v>363</v>
      </c>
    </row>
    <row r="729" spans="1:9" x14ac:dyDescent="0.2">
      <c r="A729" s="1" t="s">
        <v>2044</v>
      </c>
      <c r="B729" s="1" t="s">
        <v>440</v>
      </c>
      <c r="C729" s="1" t="s">
        <v>194</v>
      </c>
      <c r="D729" s="1" t="s">
        <v>2045</v>
      </c>
      <c r="E729" s="4">
        <v>6</v>
      </c>
      <c r="F729" s="12">
        <v>5</v>
      </c>
      <c r="G729" s="1" t="s">
        <v>220</v>
      </c>
      <c r="H729" s="1">
        <v>2</v>
      </c>
      <c r="I729" s="6" t="s">
        <v>363</v>
      </c>
    </row>
    <row r="730" spans="1:9" x14ac:dyDescent="0.2">
      <c r="A730" s="1" t="s">
        <v>2046</v>
      </c>
      <c r="B730" s="1" t="s">
        <v>29</v>
      </c>
      <c r="C730" s="1" t="s">
        <v>235</v>
      </c>
      <c r="D730" s="1" t="s">
        <v>2047</v>
      </c>
      <c r="E730" s="4">
        <v>25</v>
      </c>
      <c r="F730" s="4">
        <v>5</v>
      </c>
      <c r="G730" s="1" t="s">
        <v>1961</v>
      </c>
      <c r="H730" s="1">
        <v>2</v>
      </c>
      <c r="I730" s="1" t="s">
        <v>363</v>
      </c>
    </row>
    <row r="731" spans="1:9" x14ac:dyDescent="0.2">
      <c r="A731" s="1" t="s">
        <v>2039</v>
      </c>
      <c r="B731" s="1" t="s">
        <v>60</v>
      </c>
      <c r="C731" s="1" t="s">
        <v>143</v>
      </c>
      <c r="D731" s="1" t="s">
        <v>2040</v>
      </c>
      <c r="E731" s="4">
        <v>3</v>
      </c>
      <c r="F731" s="4">
        <v>5</v>
      </c>
      <c r="G731" s="1" t="s">
        <v>2041</v>
      </c>
      <c r="H731" s="1">
        <v>3</v>
      </c>
      <c r="I731" s="1" t="s">
        <v>363</v>
      </c>
    </row>
    <row r="732" spans="1:9" x14ac:dyDescent="0.2">
      <c r="A732" s="1" t="s">
        <v>2019</v>
      </c>
      <c r="B732" s="1" t="s">
        <v>360</v>
      </c>
      <c r="C732" s="2" t="s">
        <v>17</v>
      </c>
      <c r="D732" s="1" t="s">
        <v>2020</v>
      </c>
      <c r="E732" s="4">
        <v>6</v>
      </c>
      <c r="F732" s="14">
        <v>5</v>
      </c>
      <c r="G732" s="3" t="s">
        <v>2021</v>
      </c>
      <c r="H732" s="1">
        <v>3</v>
      </c>
      <c r="I732" s="1" t="s">
        <v>363</v>
      </c>
    </row>
    <row r="733" spans="1:9" x14ac:dyDescent="0.2">
      <c r="A733" s="1" t="s">
        <v>2022</v>
      </c>
      <c r="B733" s="1" t="s">
        <v>376</v>
      </c>
      <c r="C733" s="1" t="s">
        <v>34</v>
      </c>
      <c r="D733" s="1" t="s">
        <v>2023</v>
      </c>
      <c r="E733" s="4">
        <v>5</v>
      </c>
      <c r="F733" s="4">
        <v>5</v>
      </c>
      <c r="G733" s="1" t="s">
        <v>648</v>
      </c>
      <c r="H733" s="1">
        <v>3</v>
      </c>
      <c r="I733" s="1" t="s">
        <v>363</v>
      </c>
    </row>
    <row r="734" spans="1:9" x14ac:dyDescent="0.2">
      <c r="A734" s="1" t="s">
        <v>2029</v>
      </c>
      <c r="B734" s="1" t="s">
        <v>1136</v>
      </c>
      <c r="C734" s="1" t="s">
        <v>73</v>
      </c>
      <c r="D734" s="1" t="s">
        <v>2030</v>
      </c>
      <c r="E734" s="4">
        <v>110</v>
      </c>
      <c r="F734" s="4">
        <v>5</v>
      </c>
      <c r="G734" s="1" t="s">
        <v>392</v>
      </c>
      <c r="H734" s="1">
        <v>3</v>
      </c>
      <c r="I734" s="1" t="s">
        <v>363</v>
      </c>
    </row>
    <row r="735" spans="1:9" x14ac:dyDescent="0.2">
      <c r="A735" s="1" t="s">
        <v>2071</v>
      </c>
      <c r="B735" s="1" t="s">
        <v>2068</v>
      </c>
      <c r="C735" s="1" t="s">
        <v>261</v>
      </c>
      <c r="D735" s="1" t="s">
        <v>2072</v>
      </c>
      <c r="E735" s="4">
        <v>4</v>
      </c>
      <c r="F735" s="4">
        <v>4</v>
      </c>
      <c r="G735" s="1" t="s">
        <v>1243</v>
      </c>
      <c r="H735" s="1">
        <v>2</v>
      </c>
      <c r="I735" s="1" t="s">
        <v>363</v>
      </c>
    </row>
    <row r="736" spans="1:9" x14ac:dyDescent="0.2">
      <c r="A736" s="1" t="s">
        <v>2048</v>
      </c>
      <c r="B736" s="1" t="s">
        <v>225</v>
      </c>
      <c r="C736" s="2" t="s">
        <v>17</v>
      </c>
      <c r="D736" s="1" t="s">
        <v>2049</v>
      </c>
      <c r="E736" s="4">
        <v>3</v>
      </c>
      <c r="F736" s="14">
        <v>4</v>
      </c>
      <c r="G736" s="3" t="s">
        <v>1475</v>
      </c>
      <c r="H736" s="3">
        <v>1</v>
      </c>
      <c r="I736" s="1" t="s">
        <v>363</v>
      </c>
    </row>
    <row r="737" spans="1:9" x14ac:dyDescent="0.2">
      <c r="A737" s="6" t="s">
        <v>2050</v>
      </c>
      <c r="B737" s="1" t="s">
        <v>369</v>
      </c>
      <c r="C737" s="2" t="s">
        <v>17</v>
      </c>
      <c r="D737" s="1" t="s">
        <v>2051</v>
      </c>
      <c r="E737" s="4">
        <v>4</v>
      </c>
      <c r="F737" s="14">
        <v>4</v>
      </c>
      <c r="G737" s="3" t="s">
        <v>1864</v>
      </c>
      <c r="H737" s="3">
        <v>4</v>
      </c>
      <c r="I737" s="1" t="s">
        <v>363</v>
      </c>
    </row>
    <row r="738" spans="1:9" x14ac:dyDescent="0.2">
      <c r="A738" s="6" t="s">
        <v>2055</v>
      </c>
      <c r="B738" s="1" t="s">
        <v>1136</v>
      </c>
      <c r="C738" s="1" t="s">
        <v>73</v>
      </c>
      <c r="D738" s="1" t="s">
        <v>2056</v>
      </c>
      <c r="E738" s="4">
        <v>52</v>
      </c>
      <c r="F738" s="12">
        <v>4</v>
      </c>
      <c r="G738" s="1" t="s">
        <v>2057</v>
      </c>
      <c r="H738" s="1">
        <v>2</v>
      </c>
      <c r="I738" s="6" t="s">
        <v>363</v>
      </c>
    </row>
    <row r="739" spans="1:9" x14ac:dyDescent="0.2">
      <c r="A739" s="1" t="s">
        <v>2058</v>
      </c>
      <c r="B739" s="1" t="s">
        <v>1014</v>
      </c>
      <c r="C739" s="1" t="s">
        <v>138</v>
      </c>
      <c r="D739" s="1" t="s">
        <v>2059</v>
      </c>
      <c r="E739" s="4">
        <v>27</v>
      </c>
      <c r="F739" s="4">
        <v>4</v>
      </c>
      <c r="G739" s="1" t="s">
        <v>2060</v>
      </c>
      <c r="H739" s="3">
        <v>1</v>
      </c>
      <c r="I739" s="1" t="s">
        <v>363</v>
      </c>
    </row>
    <row r="740" spans="1:9" x14ac:dyDescent="0.2">
      <c r="A740" s="1" t="s">
        <v>2073</v>
      </c>
      <c r="B740" s="1" t="s">
        <v>454</v>
      </c>
      <c r="C740" s="1" t="s">
        <v>261</v>
      </c>
      <c r="D740" s="1" t="s">
        <v>2074</v>
      </c>
      <c r="E740" s="4">
        <v>3</v>
      </c>
      <c r="F740" s="12">
        <v>4</v>
      </c>
      <c r="G740" s="1" t="s">
        <v>1595</v>
      </c>
      <c r="H740" s="3">
        <v>1</v>
      </c>
      <c r="I740" s="1" t="s">
        <v>363</v>
      </c>
    </row>
    <row r="741" spans="1:9" x14ac:dyDescent="0.2">
      <c r="A741" s="1" t="s">
        <v>2052</v>
      </c>
      <c r="B741" s="1" t="s">
        <v>33</v>
      </c>
      <c r="C741" s="1" t="s">
        <v>34</v>
      </c>
      <c r="D741" s="1" t="s">
        <v>2053</v>
      </c>
      <c r="E741" s="4">
        <v>44</v>
      </c>
      <c r="F741" s="13">
        <v>4</v>
      </c>
      <c r="G741" s="1" t="s">
        <v>2054</v>
      </c>
      <c r="H741" s="3">
        <v>1</v>
      </c>
      <c r="I741" s="6" t="s">
        <v>363</v>
      </c>
    </row>
    <row r="742" spans="1:9" x14ac:dyDescent="0.2">
      <c r="A742" s="1" t="s">
        <v>2063</v>
      </c>
      <c r="B742" s="1" t="s">
        <v>29</v>
      </c>
      <c r="C742" s="1" t="s">
        <v>138</v>
      </c>
      <c r="D742" s="1" t="s">
        <v>2064</v>
      </c>
      <c r="E742" s="4">
        <v>13</v>
      </c>
      <c r="F742" s="4">
        <v>4</v>
      </c>
      <c r="G742" s="1" t="s">
        <v>1641</v>
      </c>
      <c r="H742" s="1">
        <v>10</v>
      </c>
      <c r="I742" s="1" t="s">
        <v>363</v>
      </c>
    </row>
    <row r="743" spans="1:9" x14ac:dyDescent="0.2">
      <c r="A743" s="1" t="s">
        <v>2065</v>
      </c>
      <c r="B743" s="1" t="s">
        <v>464</v>
      </c>
      <c r="C743" s="1" t="s">
        <v>143</v>
      </c>
      <c r="D743" s="1" t="s">
        <v>2066</v>
      </c>
      <c r="E743" s="4">
        <v>4</v>
      </c>
      <c r="F743" s="4">
        <v>4</v>
      </c>
      <c r="G743" s="1" t="s">
        <v>14</v>
      </c>
      <c r="H743" s="1">
        <v>2</v>
      </c>
      <c r="I743" s="1" t="s">
        <v>363</v>
      </c>
    </row>
    <row r="744" spans="1:9" x14ac:dyDescent="0.2">
      <c r="A744" s="1" t="s">
        <v>2061</v>
      </c>
      <c r="B744" s="1" t="s">
        <v>29</v>
      </c>
      <c r="C744" s="1" t="s">
        <v>138</v>
      </c>
      <c r="D744" s="1" t="s">
        <v>2062</v>
      </c>
      <c r="E744" s="4">
        <v>56</v>
      </c>
      <c r="F744" s="4">
        <v>4</v>
      </c>
      <c r="G744" s="1" t="s">
        <v>876</v>
      </c>
      <c r="H744" s="1">
        <v>2</v>
      </c>
      <c r="I744" s="1" t="s">
        <v>363</v>
      </c>
    </row>
    <row r="745" spans="1:9" x14ac:dyDescent="0.2">
      <c r="A745" s="1" t="s">
        <v>2067</v>
      </c>
      <c r="B745" s="1" t="s">
        <v>2068</v>
      </c>
      <c r="C745" s="1" t="s">
        <v>143</v>
      </c>
      <c r="D745" s="1" t="s">
        <v>2069</v>
      </c>
      <c r="E745" s="4">
        <v>3</v>
      </c>
      <c r="F745" s="4">
        <v>4</v>
      </c>
      <c r="G745" s="1" t="s">
        <v>2070</v>
      </c>
      <c r="H745" s="1">
        <v>7</v>
      </c>
      <c r="I745" s="1" t="s">
        <v>363</v>
      </c>
    </row>
    <row r="746" spans="1:9" x14ac:dyDescent="0.2">
      <c r="A746" s="1" t="s">
        <v>2077</v>
      </c>
      <c r="B746" s="1" t="s">
        <v>360</v>
      </c>
      <c r="C746" s="1" t="s">
        <v>73</v>
      </c>
      <c r="D746" s="1" t="s">
        <v>2078</v>
      </c>
      <c r="E746" s="4">
        <v>6</v>
      </c>
      <c r="F746" s="4">
        <v>3</v>
      </c>
      <c r="G746" s="1" t="s">
        <v>2079</v>
      </c>
      <c r="H746" s="3">
        <v>1</v>
      </c>
      <c r="I746" s="1" t="s">
        <v>363</v>
      </c>
    </row>
    <row r="747" spans="1:9" x14ac:dyDescent="0.2">
      <c r="A747" s="1" t="s">
        <v>2093</v>
      </c>
      <c r="B747" s="1" t="s">
        <v>360</v>
      </c>
      <c r="C747" s="1" t="s">
        <v>261</v>
      </c>
      <c r="D747" s="1" t="s">
        <v>2094</v>
      </c>
      <c r="E747" s="4">
        <v>4</v>
      </c>
      <c r="F747" s="12">
        <v>3</v>
      </c>
      <c r="G747" s="1" t="s">
        <v>1779</v>
      </c>
      <c r="H747" s="3">
        <v>1</v>
      </c>
      <c r="I747" s="1" t="s">
        <v>363</v>
      </c>
    </row>
    <row r="748" spans="1:9" x14ac:dyDescent="0.2">
      <c r="A748" s="1" t="s">
        <v>2095</v>
      </c>
      <c r="B748" s="1" t="s">
        <v>454</v>
      </c>
      <c r="C748" s="1" t="s">
        <v>261</v>
      </c>
      <c r="D748" s="1" t="s">
        <v>2096</v>
      </c>
      <c r="E748" s="4">
        <v>2</v>
      </c>
      <c r="F748" s="12">
        <v>3</v>
      </c>
      <c r="G748" s="1" t="s">
        <v>2097</v>
      </c>
      <c r="H748" s="3">
        <v>1</v>
      </c>
      <c r="I748" s="1" t="s">
        <v>363</v>
      </c>
    </row>
    <row r="749" spans="1:9" x14ac:dyDescent="0.2">
      <c r="A749" s="1" t="s">
        <v>2075</v>
      </c>
      <c r="B749" s="1" t="s">
        <v>173</v>
      </c>
      <c r="C749" s="1" t="s">
        <v>34</v>
      </c>
      <c r="D749" s="1" t="s">
        <v>2076</v>
      </c>
      <c r="E749" s="4">
        <v>5</v>
      </c>
      <c r="F749" s="4">
        <v>3</v>
      </c>
      <c r="G749" s="1" t="s">
        <v>1489</v>
      </c>
      <c r="H749" s="3">
        <v>1</v>
      </c>
      <c r="I749" s="1" t="s">
        <v>363</v>
      </c>
    </row>
    <row r="750" spans="1:9" x14ac:dyDescent="0.2">
      <c r="A750" s="1" t="s">
        <v>2083</v>
      </c>
      <c r="B750" s="1" t="s">
        <v>29</v>
      </c>
      <c r="C750" s="1" t="s">
        <v>87</v>
      </c>
      <c r="D750" s="1" t="s">
        <v>2084</v>
      </c>
      <c r="E750" s="4">
        <v>23</v>
      </c>
      <c r="F750" s="4">
        <v>3</v>
      </c>
      <c r="G750" s="1" t="s">
        <v>285</v>
      </c>
      <c r="H750" s="3">
        <v>1</v>
      </c>
      <c r="I750" s="1" t="s">
        <v>363</v>
      </c>
    </row>
    <row r="751" spans="1:9" x14ac:dyDescent="0.2">
      <c r="A751" s="1" t="s">
        <v>2098</v>
      </c>
      <c r="B751" s="1" t="s">
        <v>1005</v>
      </c>
      <c r="C751" s="1" t="s">
        <v>261</v>
      </c>
      <c r="D751" s="1" t="s">
        <v>2099</v>
      </c>
      <c r="E751" s="4">
        <v>22</v>
      </c>
      <c r="F751" s="4">
        <v>3</v>
      </c>
      <c r="G751" s="1" t="s">
        <v>1127</v>
      </c>
      <c r="H751" s="3">
        <v>1</v>
      </c>
      <c r="I751" s="1" t="s">
        <v>363</v>
      </c>
    </row>
    <row r="752" spans="1:9" x14ac:dyDescent="0.2">
      <c r="A752" s="1" t="s">
        <v>2087</v>
      </c>
      <c r="B752" s="1" t="s">
        <v>1068</v>
      </c>
      <c r="C752" s="1" t="s">
        <v>194</v>
      </c>
      <c r="D752" s="1" t="s">
        <v>2088</v>
      </c>
      <c r="E752" s="4">
        <v>4</v>
      </c>
      <c r="F752" s="4">
        <v>3</v>
      </c>
      <c r="G752" s="1" t="s">
        <v>2089</v>
      </c>
      <c r="H752" s="1">
        <v>2</v>
      </c>
      <c r="I752" s="1" t="s">
        <v>363</v>
      </c>
    </row>
    <row r="753" spans="1:9" x14ac:dyDescent="0.2">
      <c r="A753" s="1" t="s">
        <v>2080</v>
      </c>
      <c r="B753" s="1" t="s">
        <v>153</v>
      </c>
      <c r="C753" s="1" t="s">
        <v>87</v>
      </c>
      <c r="D753" s="1" t="s">
        <v>2081</v>
      </c>
      <c r="E753" s="4">
        <v>4</v>
      </c>
      <c r="F753" s="4">
        <v>3</v>
      </c>
      <c r="G753" s="1" t="s">
        <v>2082</v>
      </c>
      <c r="H753" s="1">
        <v>3</v>
      </c>
      <c r="I753" s="1" t="s">
        <v>363</v>
      </c>
    </row>
    <row r="754" spans="1:9" x14ac:dyDescent="0.2">
      <c r="A754" s="1" t="s">
        <v>2085</v>
      </c>
      <c r="B754" s="1" t="s">
        <v>1136</v>
      </c>
      <c r="C754" s="1" t="s">
        <v>143</v>
      </c>
      <c r="D754" s="1" t="s">
        <v>2086</v>
      </c>
      <c r="E754" s="4">
        <v>26</v>
      </c>
      <c r="F754" s="4">
        <v>3</v>
      </c>
      <c r="G754" s="1" t="s">
        <v>1729</v>
      </c>
      <c r="H754" s="1">
        <v>3</v>
      </c>
      <c r="I754" s="1" t="s">
        <v>363</v>
      </c>
    </row>
    <row r="755" spans="1:9" x14ac:dyDescent="0.2">
      <c r="A755" s="1" t="s">
        <v>2090</v>
      </c>
      <c r="B755" s="1" t="s">
        <v>1136</v>
      </c>
      <c r="C755" s="1" t="s">
        <v>235</v>
      </c>
      <c r="D755" s="1" t="s">
        <v>2091</v>
      </c>
      <c r="E755" s="4">
        <v>157</v>
      </c>
      <c r="F755" s="12">
        <v>3</v>
      </c>
      <c r="G755" s="1" t="s">
        <v>2092</v>
      </c>
      <c r="H755" s="1">
        <v>7</v>
      </c>
      <c r="I755" s="9" t="s">
        <v>363</v>
      </c>
    </row>
    <row r="756" spans="1:9" x14ac:dyDescent="0.2">
      <c r="A756" s="1" t="s">
        <v>2100</v>
      </c>
      <c r="B756" s="1" t="s">
        <v>2101</v>
      </c>
      <c r="C756" s="1" t="s">
        <v>34</v>
      </c>
      <c r="D756" s="1" t="s">
        <v>2102</v>
      </c>
      <c r="E756" s="4">
        <v>2</v>
      </c>
      <c r="F756" s="4">
        <v>2</v>
      </c>
      <c r="G756" s="1" t="s">
        <v>2103</v>
      </c>
      <c r="H756" s="1">
        <v>1</v>
      </c>
      <c r="I756" s="1" t="s">
        <v>363</v>
      </c>
    </row>
    <row r="757" spans="1:9" x14ac:dyDescent="0.2">
      <c r="A757" s="1" t="s">
        <v>2104</v>
      </c>
      <c r="B757" s="1" t="s">
        <v>29</v>
      </c>
      <c r="C757" s="1" t="s">
        <v>87</v>
      </c>
      <c r="D757" s="1" t="s">
        <v>2105</v>
      </c>
      <c r="E757" s="4">
        <v>14</v>
      </c>
      <c r="F757" s="4">
        <v>2</v>
      </c>
      <c r="G757" s="1" t="s">
        <v>2106</v>
      </c>
      <c r="H757" s="1">
        <v>10</v>
      </c>
      <c r="I757" s="1" t="s">
        <v>363</v>
      </c>
    </row>
    <row r="758" spans="1:9" x14ac:dyDescent="0.2">
      <c r="A758" s="1" t="s">
        <v>2107</v>
      </c>
      <c r="B758" s="1" t="s">
        <v>454</v>
      </c>
      <c r="C758" s="1" t="s">
        <v>143</v>
      </c>
      <c r="D758" s="1" t="s">
        <v>2108</v>
      </c>
      <c r="E758" s="4">
        <v>25</v>
      </c>
      <c r="F758" s="4">
        <v>2</v>
      </c>
      <c r="G758" s="1" t="s">
        <v>1273</v>
      </c>
      <c r="H758" s="1">
        <v>2</v>
      </c>
      <c r="I758" s="1" t="s">
        <v>363</v>
      </c>
    </row>
    <row r="759" spans="1:9" x14ac:dyDescent="0.2">
      <c r="A759" s="1" t="s">
        <v>2116</v>
      </c>
      <c r="B759" s="1" t="s">
        <v>360</v>
      </c>
      <c r="C759" s="1" t="s">
        <v>87</v>
      </c>
      <c r="D759" s="1" t="s">
        <v>2117</v>
      </c>
      <c r="E759" s="4">
        <v>104</v>
      </c>
      <c r="F759" s="4">
        <v>1</v>
      </c>
      <c r="G759" s="1" t="s">
        <v>587</v>
      </c>
      <c r="H759" s="3">
        <v>1</v>
      </c>
      <c r="I759" s="1" t="s">
        <v>363</v>
      </c>
    </row>
    <row r="760" spans="1:9" x14ac:dyDescent="0.2">
      <c r="A760" s="1" t="s">
        <v>2124</v>
      </c>
      <c r="B760" s="1" t="s">
        <v>1120</v>
      </c>
      <c r="C760" s="1" t="s">
        <v>115</v>
      </c>
      <c r="D760" s="1" t="s">
        <v>2125</v>
      </c>
      <c r="E760" s="4">
        <v>67</v>
      </c>
      <c r="F760" s="4">
        <v>1</v>
      </c>
      <c r="G760" s="1" t="s">
        <v>754</v>
      </c>
      <c r="H760" s="3">
        <v>1</v>
      </c>
      <c r="I760" s="1" t="s">
        <v>363</v>
      </c>
    </row>
    <row r="761" spans="1:9" x14ac:dyDescent="0.2">
      <c r="A761" s="1" t="s">
        <v>2135</v>
      </c>
      <c r="B761" s="1" t="s">
        <v>60</v>
      </c>
      <c r="C761" s="1" t="s">
        <v>194</v>
      </c>
      <c r="D761" s="1" t="s">
        <v>2136</v>
      </c>
      <c r="E761" s="4">
        <v>1</v>
      </c>
      <c r="F761" s="4">
        <v>1</v>
      </c>
      <c r="G761" s="1" t="s">
        <v>2137</v>
      </c>
      <c r="H761" s="3">
        <v>1</v>
      </c>
      <c r="I761" s="1" t="s">
        <v>363</v>
      </c>
    </row>
    <row r="762" spans="1:9" x14ac:dyDescent="0.2">
      <c r="A762" s="1" t="s">
        <v>2112</v>
      </c>
      <c r="B762" s="1" t="s">
        <v>33</v>
      </c>
      <c r="C762" s="1" t="s">
        <v>73</v>
      </c>
      <c r="D762" s="1" t="s">
        <v>2113</v>
      </c>
      <c r="E762" s="4">
        <v>13</v>
      </c>
      <c r="F762" s="4">
        <v>1</v>
      </c>
      <c r="G762" s="1" t="s">
        <v>1220</v>
      </c>
      <c r="H762" s="3">
        <v>1</v>
      </c>
      <c r="I762" s="1" t="s">
        <v>363</v>
      </c>
    </row>
    <row r="763" spans="1:9" x14ac:dyDescent="0.2">
      <c r="A763" s="1" t="s">
        <v>2138</v>
      </c>
      <c r="B763" s="1" t="s">
        <v>1136</v>
      </c>
      <c r="C763" s="1" t="s">
        <v>235</v>
      </c>
      <c r="D763" s="1" t="s">
        <v>2139</v>
      </c>
      <c r="E763" s="4">
        <v>108</v>
      </c>
      <c r="F763" s="4">
        <v>1</v>
      </c>
      <c r="G763" s="1" t="s">
        <v>2140</v>
      </c>
      <c r="H763" s="3">
        <v>1</v>
      </c>
      <c r="I763" s="1" t="s">
        <v>363</v>
      </c>
    </row>
    <row r="764" spans="1:9" x14ac:dyDescent="0.2">
      <c r="A764" s="1" t="s">
        <v>2131</v>
      </c>
      <c r="B764" s="1" t="s">
        <v>2132</v>
      </c>
      <c r="C764" s="1" t="s">
        <v>194</v>
      </c>
      <c r="D764" s="1" t="s">
        <v>2133</v>
      </c>
      <c r="E764" s="4">
        <v>4</v>
      </c>
      <c r="F764" s="4">
        <v>1</v>
      </c>
      <c r="G764" s="1" t="s">
        <v>2134</v>
      </c>
      <c r="H764" s="1">
        <v>8</v>
      </c>
      <c r="I764" s="1" t="s">
        <v>363</v>
      </c>
    </row>
    <row r="765" spans="1:9" x14ac:dyDescent="0.2">
      <c r="A765" s="1" t="s">
        <v>2126</v>
      </c>
      <c r="B765" s="1" t="s">
        <v>29</v>
      </c>
      <c r="C765" s="1" t="s">
        <v>115</v>
      </c>
      <c r="D765" s="1" t="s">
        <v>2127</v>
      </c>
      <c r="E765" s="4">
        <v>4</v>
      </c>
      <c r="F765" s="13">
        <v>1</v>
      </c>
      <c r="G765" s="1" t="s">
        <v>973</v>
      </c>
      <c r="H765" s="1">
        <v>2</v>
      </c>
      <c r="I765" s="11" t="s">
        <v>363</v>
      </c>
    </row>
    <row r="766" spans="1:9" x14ac:dyDescent="0.2">
      <c r="A766" s="1" t="s">
        <v>2114</v>
      </c>
      <c r="B766" s="1" t="s">
        <v>29</v>
      </c>
      <c r="C766" s="1" t="s">
        <v>73</v>
      </c>
      <c r="D766" s="1" t="s">
        <v>2115</v>
      </c>
      <c r="E766" s="4">
        <v>47</v>
      </c>
      <c r="F766" s="4">
        <v>1</v>
      </c>
      <c r="G766" s="1" t="s">
        <v>245</v>
      </c>
      <c r="H766" s="1">
        <v>2</v>
      </c>
      <c r="I766" s="1" t="s">
        <v>363</v>
      </c>
    </row>
    <row r="767" spans="1:9" x14ac:dyDescent="0.2">
      <c r="A767" s="1" t="s">
        <v>2121</v>
      </c>
      <c r="B767" s="1" t="s">
        <v>29</v>
      </c>
      <c r="C767" s="1" t="s">
        <v>87</v>
      </c>
      <c r="D767" s="1" t="s">
        <v>2122</v>
      </c>
      <c r="E767" s="4">
        <v>46</v>
      </c>
      <c r="F767" s="4">
        <v>1</v>
      </c>
      <c r="G767" s="1" t="s">
        <v>2123</v>
      </c>
      <c r="H767" s="1">
        <v>2</v>
      </c>
      <c r="I767" s="1" t="s">
        <v>363</v>
      </c>
    </row>
    <row r="768" spans="1:9" x14ac:dyDescent="0.2">
      <c r="A768" s="1" t="s">
        <v>2118</v>
      </c>
      <c r="B768" s="1" t="s">
        <v>29</v>
      </c>
      <c r="C768" s="1" t="s">
        <v>87</v>
      </c>
      <c r="D768" s="1" t="s">
        <v>2119</v>
      </c>
      <c r="E768" s="4">
        <v>15</v>
      </c>
      <c r="F768" s="4">
        <v>1</v>
      </c>
      <c r="G768" s="1" t="s">
        <v>2120</v>
      </c>
      <c r="H768" s="1">
        <v>3</v>
      </c>
      <c r="I768" s="1" t="s">
        <v>363</v>
      </c>
    </row>
    <row r="769" spans="1:9" x14ac:dyDescent="0.2">
      <c r="A769" s="1" t="s">
        <v>2109</v>
      </c>
      <c r="B769" s="1" t="s">
        <v>2110</v>
      </c>
      <c r="C769" s="2" t="s">
        <v>11</v>
      </c>
      <c r="D769" s="1" t="s">
        <v>2111</v>
      </c>
      <c r="E769" s="4">
        <v>26</v>
      </c>
      <c r="F769" s="14">
        <v>1</v>
      </c>
      <c r="G769" s="3" t="s">
        <v>528</v>
      </c>
      <c r="H769" s="1">
        <v>3</v>
      </c>
      <c r="I769" s="1" t="s">
        <v>363</v>
      </c>
    </row>
    <row r="770" spans="1:9" x14ac:dyDescent="0.2">
      <c r="A770" s="1" t="s">
        <v>2128</v>
      </c>
      <c r="B770" s="1" t="s">
        <v>29</v>
      </c>
      <c r="C770" s="1" t="s">
        <v>138</v>
      </c>
      <c r="D770" s="1" t="s">
        <v>2129</v>
      </c>
      <c r="E770" s="4">
        <v>2</v>
      </c>
      <c r="F770" s="4">
        <v>1</v>
      </c>
      <c r="G770" s="1" t="s">
        <v>2130</v>
      </c>
      <c r="H770" s="1">
        <v>5</v>
      </c>
      <c r="I770" s="1" t="s">
        <v>363</v>
      </c>
    </row>
    <row r="771" spans="1:9" x14ac:dyDescent="0.2">
      <c r="A771" s="1" t="s">
        <v>2173</v>
      </c>
      <c r="B771" s="1" t="s">
        <v>1136</v>
      </c>
      <c r="C771" s="1" t="s">
        <v>261</v>
      </c>
      <c r="D771" s="1" t="s">
        <v>2174</v>
      </c>
      <c r="E771" s="4">
        <v>33</v>
      </c>
      <c r="F771" s="4">
        <v>0</v>
      </c>
      <c r="G771" s="1" t="s">
        <v>66</v>
      </c>
      <c r="H771" s="3">
        <v>1</v>
      </c>
      <c r="I771" s="1" t="s">
        <v>363</v>
      </c>
    </row>
    <row r="772" spans="1:9" x14ac:dyDescent="0.2">
      <c r="A772" s="1" t="s">
        <v>2167</v>
      </c>
      <c r="B772" s="1" t="s">
        <v>29</v>
      </c>
      <c r="C772" s="1" t="s">
        <v>143</v>
      </c>
      <c r="D772" s="1" t="s">
        <v>2168</v>
      </c>
      <c r="E772" s="4">
        <v>14</v>
      </c>
      <c r="F772" s="4">
        <v>0</v>
      </c>
      <c r="G772" s="1" t="s">
        <v>2169</v>
      </c>
      <c r="H772" s="3">
        <v>1</v>
      </c>
      <c r="I772" s="1" t="s">
        <v>363</v>
      </c>
    </row>
    <row r="773" spans="1:9" x14ac:dyDescent="0.2">
      <c r="A773" s="1" t="s">
        <v>2141</v>
      </c>
      <c r="B773" s="1" t="s">
        <v>29</v>
      </c>
      <c r="C773" s="2" t="s">
        <v>11</v>
      </c>
      <c r="D773" s="1" t="s">
        <v>2142</v>
      </c>
      <c r="E773" s="4">
        <v>10</v>
      </c>
      <c r="F773" s="14">
        <v>0</v>
      </c>
      <c r="G773" s="3" t="s">
        <v>2143</v>
      </c>
      <c r="H773" s="3">
        <v>1</v>
      </c>
      <c r="I773" s="1" t="s">
        <v>363</v>
      </c>
    </row>
    <row r="774" spans="1:9" x14ac:dyDescent="0.2">
      <c r="A774" s="1" t="s">
        <v>2157</v>
      </c>
      <c r="B774" s="1" t="s">
        <v>60</v>
      </c>
      <c r="C774" s="1" t="s">
        <v>138</v>
      </c>
      <c r="D774" s="1" t="s">
        <v>2158</v>
      </c>
      <c r="E774" s="4">
        <v>9</v>
      </c>
      <c r="F774" s="4">
        <v>0</v>
      </c>
      <c r="G774" s="1" t="s">
        <v>2159</v>
      </c>
      <c r="H774" s="1">
        <v>2</v>
      </c>
      <c r="I774" s="1" t="s">
        <v>363</v>
      </c>
    </row>
    <row r="775" spans="1:9" x14ac:dyDescent="0.2">
      <c r="A775" s="6" t="s">
        <v>2175</v>
      </c>
      <c r="B775" s="1" t="s">
        <v>1120</v>
      </c>
      <c r="C775" s="1" t="s">
        <v>138</v>
      </c>
      <c r="D775" s="1" t="s">
        <v>2176</v>
      </c>
      <c r="E775" s="4">
        <v>49</v>
      </c>
      <c r="F775" s="13">
        <v>0</v>
      </c>
      <c r="G775" s="1" t="s">
        <v>2177</v>
      </c>
      <c r="H775" s="1">
        <v>2</v>
      </c>
      <c r="I775" t="s">
        <v>363</v>
      </c>
    </row>
    <row r="776" spans="1:9" x14ac:dyDescent="0.2">
      <c r="A776" s="1" t="s">
        <v>2170</v>
      </c>
      <c r="B776" s="1" t="s">
        <v>2171</v>
      </c>
      <c r="C776" s="1" t="s">
        <v>261</v>
      </c>
      <c r="D776" s="1" t="s">
        <v>2172</v>
      </c>
      <c r="E776" s="4">
        <v>9</v>
      </c>
      <c r="F776" s="4">
        <v>0</v>
      </c>
      <c r="G776" s="1" t="s">
        <v>607</v>
      </c>
      <c r="H776" s="1">
        <v>10</v>
      </c>
      <c r="I776" s="1" t="s">
        <v>363</v>
      </c>
    </row>
    <row r="777" spans="1:9" x14ac:dyDescent="0.2">
      <c r="A777" s="1" t="s">
        <v>2154</v>
      </c>
      <c r="B777" s="1" t="s">
        <v>540</v>
      </c>
      <c r="C777" s="1" t="s">
        <v>138</v>
      </c>
      <c r="D777" s="1" t="s">
        <v>2155</v>
      </c>
      <c r="E777" s="4">
        <v>3</v>
      </c>
      <c r="F777" s="4">
        <v>0</v>
      </c>
      <c r="G777" s="1" t="s">
        <v>2156</v>
      </c>
      <c r="H777" s="1">
        <v>2</v>
      </c>
      <c r="I777" s="1" t="s">
        <v>363</v>
      </c>
    </row>
    <row r="778" spans="1:9" x14ac:dyDescent="0.2">
      <c r="A778" s="1" t="s">
        <v>2151</v>
      </c>
      <c r="B778" s="1" t="s">
        <v>29</v>
      </c>
      <c r="C778" s="1" t="s">
        <v>73</v>
      </c>
      <c r="D778" s="1" t="s">
        <v>2152</v>
      </c>
      <c r="E778" s="4">
        <v>44</v>
      </c>
      <c r="F778" s="4">
        <v>0</v>
      </c>
      <c r="G778" s="1" t="s">
        <v>2153</v>
      </c>
      <c r="H778" s="1">
        <v>2</v>
      </c>
      <c r="I778" s="1" t="s">
        <v>363</v>
      </c>
    </row>
    <row r="779" spans="1:9" x14ac:dyDescent="0.2">
      <c r="A779" s="1" t="s">
        <v>2144</v>
      </c>
      <c r="B779" s="1" t="s">
        <v>29</v>
      </c>
      <c r="C779" s="2" t="s">
        <v>11</v>
      </c>
      <c r="D779" s="1" t="s">
        <v>2145</v>
      </c>
      <c r="E779" s="4">
        <v>37</v>
      </c>
      <c r="F779" s="14">
        <v>0</v>
      </c>
      <c r="G779" s="3" t="s">
        <v>2146</v>
      </c>
      <c r="H779" s="1">
        <v>2</v>
      </c>
      <c r="I779" s="1" t="s">
        <v>363</v>
      </c>
    </row>
    <row r="780" spans="1:9" x14ac:dyDescent="0.2">
      <c r="A780" s="1" t="s">
        <v>2163</v>
      </c>
      <c r="B780" s="1" t="s">
        <v>2164</v>
      </c>
      <c r="C780" s="1" t="s">
        <v>143</v>
      </c>
      <c r="D780" s="1" t="s">
        <v>2165</v>
      </c>
      <c r="E780" s="4">
        <v>8</v>
      </c>
      <c r="F780" s="4">
        <v>0</v>
      </c>
      <c r="G780" s="1" t="s">
        <v>2166</v>
      </c>
      <c r="H780" s="1">
        <v>2</v>
      </c>
      <c r="I780" s="1" t="s">
        <v>363</v>
      </c>
    </row>
    <row r="781" spans="1:9" x14ac:dyDescent="0.2">
      <c r="A781" s="1" t="s">
        <v>2147</v>
      </c>
      <c r="B781" s="1" t="s">
        <v>360</v>
      </c>
      <c r="C781" s="1" t="s">
        <v>17</v>
      </c>
      <c r="D781" s="1" t="s">
        <v>2148</v>
      </c>
      <c r="E781" s="4">
        <v>81</v>
      </c>
      <c r="F781" s="4">
        <v>0</v>
      </c>
      <c r="G781" s="1" t="s">
        <v>47</v>
      </c>
      <c r="H781" s="1">
        <v>3</v>
      </c>
      <c r="I781" s="1" t="s">
        <v>363</v>
      </c>
    </row>
    <row r="782" spans="1:9" x14ac:dyDescent="0.2">
      <c r="A782" s="1" t="s">
        <v>2160</v>
      </c>
      <c r="B782" s="1" t="s">
        <v>2161</v>
      </c>
      <c r="C782" s="1" t="s">
        <v>143</v>
      </c>
      <c r="D782" s="1" t="s">
        <v>2162</v>
      </c>
      <c r="E782" s="4">
        <v>21</v>
      </c>
      <c r="F782" s="4">
        <v>0</v>
      </c>
      <c r="G782" s="1" t="s">
        <v>787</v>
      </c>
      <c r="H782" s="1">
        <v>3</v>
      </c>
      <c r="I782" s="1" t="s">
        <v>363</v>
      </c>
    </row>
    <row r="783" spans="1:9" x14ac:dyDescent="0.2">
      <c r="A783" s="1" t="s">
        <v>2149</v>
      </c>
      <c r="B783" s="1" t="s">
        <v>1136</v>
      </c>
      <c r="C783" s="1" t="s">
        <v>73</v>
      </c>
      <c r="D783" s="1" t="s">
        <v>2150</v>
      </c>
      <c r="E783" s="4">
        <v>23</v>
      </c>
      <c r="F783" s="4">
        <v>0</v>
      </c>
      <c r="G783" s="1" t="s">
        <v>1729</v>
      </c>
      <c r="H783" s="1">
        <v>3</v>
      </c>
      <c r="I783" s="1" t="s">
        <v>363</v>
      </c>
    </row>
    <row r="784" spans="1:9" x14ac:dyDescent="0.2">
      <c r="A784" s="1" t="s">
        <v>2178</v>
      </c>
      <c r="B784" s="1" t="s">
        <v>2179</v>
      </c>
      <c r="C784" s="1" t="s">
        <v>143</v>
      </c>
      <c r="D784" s="1" t="s">
        <v>2180</v>
      </c>
      <c r="E784" s="4">
        <v>51</v>
      </c>
      <c r="F784" s="4">
        <v>134</v>
      </c>
      <c r="G784" s="1" t="s">
        <v>2181</v>
      </c>
      <c r="H784" s="1">
        <v>7</v>
      </c>
      <c r="I784" s="1" t="s">
        <v>2182</v>
      </c>
    </row>
    <row r="785" spans="1:9" x14ac:dyDescent="0.2">
      <c r="A785" s="1" t="s">
        <v>2183</v>
      </c>
      <c r="B785" s="1" t="s">
        <v>2171</v>
      </c>
      <c r="C785" s="1" t="s">
        <v>87</v>
      </c>
      <c r="D785" s="1" t="s">
        <v>2184</v>
      </c>
      <c r="E785" s="4">
        <v>62</v>
      </c>
      <c r="F785" s="4">
        <v>88</v>
      </c>
      <c r="G785" s="1" t="s">
        <v>2070</v>
      </c>
      <c r="H785" s="1">
        <v>7</v>
      </c>
      <c r="I785" s="1" t="s">
        <v>2182</v>
      </c>
    </row>
    <row r="786" spans="1:9" x14ac:dyDescent="0.2">
      <c r="A786" s="1" t="s">
        <v>2185</v>
      </c>
      <c r="B786" s="1" t="s">
        <v>2171</v>
      </c>
      <c r="C786" s="1" t="s">
        <v>194</v>
      </c>
      <c r="D786" s="1" t="s">
        <v>2186</v>
      </c>
      <c r="E786" s="4">
        <v>62</v>
      </c>
      <c r="F786" s="4">
        <v>80</v>
      </c>
      <c r="G786" s="1" t="s">
        <v>2187</v>
      </c>
      <c r="H786" s="1">
        <v>7</v>
      </c>
      <c r="I786" s="1" t="s">
        <v>2182</v>
      </c>
    </row>
    <row r="787" spans="1:9" x14ac:dyDescent="0.2">
      <c r="A787" s="1" t="s">
        <v>2188</v>
      </c>
      <c r="B787" s="1" t="s">
        <v>2189</v>
      </c>
      <c r="C787" s="1" t="s">
        <v>73</v>
      </c>
      <c r="D787" s="1" t="s">
        <v>2190</v>
      </c>
      <c r="E787" s="4">
        <v>24</v>
      </c>
      <c r="F787" s="4">
        <v>20</v>
      </c>
      <c r="G787" s="1" t="s">
        <v>2191</v>
      </c>
      <c r="H787" s="1">
        <v>9</v>
      </c>
      <c r="I787" s="1" t="s">
        <v>2182</v>
      </c>
    </row>
    <row r="788" spans="1:9" x14ac:dyDescent="0.2">
      <c r="A788" s="1" t="s">
        <v>2192</v>
      </c>
      <c r="B788" s="1" t="s">
        <v>2193</v>
      </c>
      <c r="C788" s="1" t="s">
        <v>87</v>
      </c>
      <c r="D788" s="1" t="s">
        <v>2194</v>
      </c>
      <c r="E788" s="4">
        <v>11</v>
      </c>
      <c r="F788" s="4">
        <v>17</v>
      </c>
      <c r="G788" s="1" t="s">
        <v>469</v>
      </c>
      <c r="H788" s="1">
        <v>2</v>
      </c>
      <c r="I788" s="1" t="s">
        <v>2182</v>
      </c>
    </row>
    <row r="789" spans="1:9" x14ac:dyDescent="0.2">
      <c r="A789" s="1" t="s">
        <v>2195</v>
      </c>
      <c r="B789" s="1" t="s">
        <v>2196</v>
      </c>
      <c r="C789" s="1" t="s">
        <v>235</v>
      </c>
      <c r="D789" s="1" t="s">
        <v>2197</v>
      </c>
      <c r="E789" s="4">
        <v>3</v>
      </c>
      <c r="F789" s="12">
        <v>11</v>
      </c>
      <c r="G789" s="1" t="s">
        <v>2198</v>
      </c>
      <c r="H789" s="1">
        <v>7</v>
      </c>
      <c r="I789" t="s">
        <v>2182</v>
      </c>
    </row>
    <row r="790" spans="1:9" x14ac:dyDescent="0.2">
      <c r="A790" s="1" t="s">
        <v>2199</v>
      </c>
      <c r="B790" s="1" t="s">
        <v>411</v>
      </c>
      <c r="C790" s="1" t="s">
        <v>34</v>
      </c>
      <c r="D790" s="1" t="s">
        <v>2200</v>
      </c>
      <c r="E790" s="4">
        <v>45</v>
      </c>
      <c r="F790" s="4">
        <v>10</v>
      </c>
      <c r="G790" s="1" t="s">
        <v>2201</v>
      </c>
      <c r="H790" s="1">
        <v>10</v>
      </c>
      <c r="I790" s="1" t="s">
        <v>2182</v>
      </c>
    </row>
    <row r="791" spans="1:9" x14ac:dyDescent="0.2">
      <c r="A791" s="1" t="s">
        <v>2202</v>
      </c>
      <c r="B791" s="1" t="s">
        <v>2203</v>
      </c>
      <c r="C791" s="2" t="s">
        <v>17</v>
      </c>
      <c r="D791" s="1" t="s">
        <v>2204</v>
      </c>
      <c r="E791" s="4">
        <v>2</v>
      </c>
      <c r="F791" s="14">
        <v>6</v>
      </c>
      <c r="G791" s="3" t="s">
        <v>2205</v>
      </c>
      <c r="H791" s="1">
        <v>7</v>
      </c>
      <c r="I791" s="1" t="s">
        <v>2182</v>
      </c>
    </row>
    <row r="792" spans="1:9" x14ac:dyDescent="0.2">
      <c r="A792" s="6" t="s">
        <v>2206</v>
      </c>
      <c r="B792" s="1" t="s">
        <v>2132</v>
      </c>
      <c r="C792" s="1" t="s">
        <v>194</v>
      </c>
      <c r="D792" s="1" t="s">
        <v>2207</v>
      </c>
      <c r="E792" s="4">
        <v>2</v>
      </c>
      <c r="F792" s="12">
        <v>5</v>
      </c>
      <c r="G792" s="1" t="s">
        <v>2134</v>
      </c>
      <c r="H792" s="1">
        <v>8</v>
      </c>
      <c r="I792" s="1" t="s">
        <v>2182</v>
      </c>
    </row>
    <row r="793" spans="1:9" x14ac:dyDescent="0.2">
      <c r="A793" s="1" t="s">
        <v>2208</v>
      </c>
      <c r="B793" s="1" t="s">
        <v>29</v>
      </c>
      <c r="C793" s="1" t="s">
        <v>138</v>
      </c>
      <c r="D793" s="1" t="s">
        <v>2209</v>
      </c>
      <c r="E793" s="4">
        <v>14</v>
      </c>
      <c r="F793" s="4">
        <v>0</v>
      </c>
      <c r="G793" s="1" t="s">
        <v>573</v>
      </c>
      <c r="H793" s="1">
        <v>10</v>
      </c>
      <c r="I793" s="1" t="s">
        <v>2182</v>
      </c>
    </row>
    <row r="794" spans="1:9" x14ac:dyDescent="0.2">
      <c r="A794" s="1" t="s">
        <v>2210</v>
      </c>
      <c r="B794" s="1" t="s">
        <v>2211</v>
      </c>
      <c r="C794" s="1" t="s">
        <v>87</v>
      </c>
      <c r="D794" s="1" t="s">
        <v>2212</v>
      </c>
      <c r="E794" s="4">
        <v>92</v>
      </c>
      <c r="F794" s="4">
        <v>96</v>
      </c>
      <c r="G794" s="1" t="s">
        <v>2070</v>
      </c>
      <c r="H794" s="1">
        <v>7</v>
      </c>
      <c r="I794" s="1" t="s">
        <v>2213</v>
      </c>
    </row>
    <row r="795" spans="1:9" x14ac:dyDescent="0.2">
      <c r="A795" s="1" t="s">
        <v>2217</v>
      </c>
      <c r="B795" s="1" t="s">
        <v>2218</v>
      </c>
      <c r="C795" s="1" t="s">
        <v>261</v>
      </c>
      <c r="D795" s="1" t="s">
        <v>2219</v>
      </c>
      <c r="E795" s="4">
        <v>57</v>
      </c>
      <c r="F795" s="4">
        <v>87</v>
      </c>
      <c r="G795" s="1" t="s">
        <v>2220</v>
      </c>
      <c r="H795" s="1">
        <v>7</v>
      </c>
      <c r="I795" s="1" t="s">
        <v>2213</v>
      </c>
    </row>
    <row r="796" spans="1:9" x14ac:dyDescent="0.2">
      <c r="A796" s="1" t="s">
        <v>2214</v>
      </c>
      <c r="B796" s="1" t="s">
        <v>2211</v>
      </c>
      <c r="C796" s="1" t="s">
        <v>17</v>
      </c>
      <c r="D796" s="1" t="s">
        <v>2215</v>
      </c>
      <c r="E796" s="4">
        <v>68</v>
      </c>
      <c r="F796" s="4">
        <v>87</v>
      </c>
      <c r="G796" s="1" t="s">
        <v>2216</v>
      </c>
      <c r="H796" s="1">
        <v>7</v>
      </c>
      <c r="I796" s="1" t="s">
        <v>2213</v>
      </c>
    </row>
    <row r="797" spans="1:9" x14ac:dyDescent="0.2">
      <c r="A797" s="1" t="s">
        <v>2221</v>
      </c>
      <c r="B797" s="1" t="s">
        <v>2222</v>
      </c>
      <c r="C797" s="1" t="s">
        <v>87</v>
      </c>
      <c r="D797" s="1" t="s">
        <v>2223</v>
      </c>
      <c r="E797" s="4">
        <v>76</v>
      </c>
      <c r="F797" s="4">
        <v>80</v>
      </c>
      <c r="G797" s="1" t="s">
        <v>2224</v>
      </c>
      <c r="H797" s="1">
        <v>10</v>
      </c>
      <c r="I797" s="1" t="s">
        <v>2213</v>
      </c>
    </row>
    <row r="798" spans="1:9" x14ac:dyDescent="0.2">
      <c r="A798" s="1" t="s">
        <v>2225</v>
      </c>
      <c r="B798" s="1" t="s">
        <v>2211</v>
      </c>
      <c r="C798" s="1" t="s">
        <v>87</v>
      </c>
      <c r="D798" s="1" t="s">
        <v>2226</v>
      </c>
      <c r="E798" s="4">
        <v>92</v>
      </c>
      <c r="F798" s="4">
        <v>76</v>
      </c>
      <c r="G798" s="1" t="s">
        <v>2070</v>
      </c>
      <c r="H798" s="1">
        <v>7</v>
      </c>
      <c r="I798" s="1" t="s">
        <v>2213</v>
      </c>
    </row>
    <row r="799" spans="1:9" x14ac:dyDescent="0.2">
      <c r="A799" s="1" t="s">
        <v>2227</v>
      </c>
      <c r="B799" s="1" t="s">
        <v>2211</v>
      </c>
      <c r="C799" s="1" t="s">
        <v>235</v>
      </c>
      <c r="D799" s="1" t="s">
        <v>2228</v>
      </c>
      <c r="E799" s="4">
        <v>54</v>
      </c>
      <c r="F799" s="4">
        <v>71</v>
      </c>
      <c r="G799" s="1" t="s">
        <v>2229</v>
      </c>
      <c r="H799" s="1">
        <v>7</v>
      </c>
      <c r="I799" s="1" t="s">
        <v>2213</v>
      </c>
    </row>
    <row r="800" spans="1:9" x14ac:dyDescent="0.2">
      <c r="A800" s="1" t="s">
        <v>2230</v>
      </c>
      <c r="B800" s="1" t="s">
        <v>2231</v>
      </c>
      <c r="C800" s="1" t="s">
        <v>34</v>
      </c>
      <c r="D800" s="1" t="s">
        <v>2232</v>
      </c>
      <c r="E800" s="4">
        <v>58</v>
      </c>
      <c r="F800" s="4">
        <v>63</v>
      </c>
      <c r="G800" s="1" t="s">
        <v>395</v>
      </c>
      <c r="H800" s="3">
        <v>1</v>
      </c>
      <c r="I800" s="1" t="s">
        <v>2213</v>
      </c>
    </row>
    <row r="801" spans="1:9" x14ac:dyDescent="0.2">
      <c r="A801" s="1" t="s">
        <v>2233</v>
      </c>
      <c r="B801" s="1" t="s">
        <v>2211</v>
      </c>
      <c r="C801" s="1" t="s">
        <v>34</v>
      </c>
      <c r="D801" s="1" t="s">
        <v>2234</v>
      </c>
      <c r="E801" s="4">
        <v>43</v>
      </c>
      <c r="F801" s="4">
        <v>55</v>
      </c>
      <c r="G801" s="1" t="s">
        <v>2235</v>
      </c>
      <c r="H801" s="1">
        <v>10</v>
      </c>
      <c r="I801" s="1" t="s">
        <v>2213</v>
      </c>
    </row>
    <row r="802" spans="1:9" x14ac:dyDescent="0.2">
      <c r="A802" s="1" t="s">
        <v>2236</v>
      </c>
      <c r="B802" s="1" t="s">
        <v>2231</v>
      </c>
      <c r="C802" s="2" t="s">
        <v>11</v>
      </c>
      <c r="D802" s="1" t="s">
        <v>2237</v>
      </c>
      <c r="E802" s="4">
        <v>25</v>
      </c>
      <c r="F802" s="14">
        <v>47</v>
      </c>
      <c r="G802" s="3" t="s">
        <v>2238</v>
      </c>
      <c r="H802" s="3">
        <v>1</v>
      </c>
      <c r="I802" s="1" t="s">
        <v>2213</v>
      </c>
    </row>
    <row r="803" spans="1:9" x14ac:dyDescent="0.2">
      <c r="A803" s="1" t="s">
        <v>2239</v>
      </c>
      <c r="B803" s="1" t="s">
        <v>2211</v>
      </c>
      <c r="C803" s="1" t="s">
        <v>194</v>
      </c>
      <c r="D803" s="1" t="s">
        <v>2240</v>
      </c>
      <c r="E803" s="4">
        <v>34</v>
      </c>
      <c r="F803" s="4">
        <v>43</v>
      </c>
      <c r="G803" s="1" t="s">
        <v>2241</v>
      </c>
      <c r="H803" s="1">
        <v>10</v>
      </c>
      <c r="I803" s="1" t="s">
        <v>2213</v>
      </c>
    </row>
    <row r="804" spans="1:9" x14ac:dyDescent="0.2">
      <c r="A804" s="1" t="s">
        <v>2242</v>
      </c>
      <c r="B804" s="1" t="s">
        <v>2243</v>
      </c>
      <c r="C804" s="1" t="s">
        <v>194</v>
      </c>
      <c r="D804" s="1" t="s">
        <v>2244</v>
      </c>
      <c r="E804" s="4">
        <v>28</v>
      </c>
      <c r="F804" s="4">
        <v>40</v>
      </c>
      <c r="G804" s="1" t="s">
        <v>2245</v>
      </c>
      <c r="H804" s="1">
        <v>9</v>
      </c>
      <c r="I804" s="1" t="s">
        <v>2213</v>
      </c>
    </row>
    <row r="805" spans="1:9" x14ac:dyDescent="0.2">
      <c r="A805" s="1" t="s">
        <v>2246</v>
      </c>
      <c r="B805" s="1" t="s">
        <v>2222</v>
      </c>
      <c r="C805" s="1" t="s">
        <v>143</v>
      </c>
      <c r="D805" s="1" t="s">
        <v>2247</v>
      </c>
      <c r="E805" s="4">
        <v>35</v>
      </c>
      <c r="F805" s="4">
        <v>37</v>
      </c>
      <c r="G805" s="1" t="s">
        <v>1720</v>
      </c>
      <c r="H805" s="1">
        <v>7</v>
      </c>
      <c r="I805" s="1" t="s">
        <v>2213</v>
      </c>
    </row>
    <row r="806" spans="1:9" x14ac:dyDescent="0.2">
      <c r="A806" s="1" t="s">
        <v>2248</v>
      </c>
      <c r="B806" s="1" t="s">
        <v>2218</v>
      </c>
      <c r="C806" s="1" t="s">
        <v>235</v>
      </c>
      <c r="D806" s="1" t="s">
        <v>2249</v>
      </c>
      <c r="E806" s="4">
        <v>18</v>
      </c>
      <c r="F806" s="4">
        <v>36</v>
      </c>
      <c r="G806" s="1" t="s">
        <v>2250</v>
      </c>
      <c r="H806" s="1">
        <v>7</v>
      </c>
      <c r="I806" s="1" t="s">
        <v>2213</v>
      </c>
    </row>
    <row r="807" spans="1:9" x14ac:dyDescent="0.2">
      <c r="A807" s="1" t="s">
        <v>2251</v>
      </c>
      <c r="B807" s="1" t="s">
        <v>2211</v>
      </c>
      <c r="C807" s="1" t="s">
        <v>115</v>
      </c>
      <c r="D807" s="1" t="s">
        <v>2252</v>
      </c>
      <c r="E807" s="4">
        <v>21</v>
      </c>
      <c r="F807" s="4">
        <v>35</v>
      </c>
      <c r="G807" s="1" t="s">
        <v>2253</v>
      </c>
      <c r="H807" s="1">
        <v>7</v>
      </c>
      <c r="I807" s="1" t="s">
        <v>2213</v>
      </c>
    </row>
    <row r="808" spans="1:9" x14ac:dyDescent="0.2">
      <c r="A808" s="1" t="s">
        <v>2257</v>
      </c>
      <c r="B808" s="1" t="s">
        <v>2258</v>
      </c>
      <c r="C808" s="1" t="s">
        <v>194</v>
      </c>
      <c r="D808" s="1" t="s">
        <v>2259</v>
      </c>
      <c r="E808" s="4">
        <v>29</v>
      </c>
      <c r="F808" s="4">
        <v>33</v>
      </c>
      <c r="G808" s="1" t="s">
        <v>2260</v>
      </c>
      <c r="H808" s="1">
        <v>1</v>
      </c>
      <c r="I808" s="1" t="s">
        <v>2213</v>
      </c>
    </row>
    <row r="809" spans="1:9" x14ac:dyDescent="0.2">
      <c r="A809" s="1" t="s">
        <v>2254</v>
      </c>
      <c r="B809" s="1" t="s">
        <v>2211</v>
      </c>
      <c r="C809" s="1" t="s">
        <v>87</v>
      </c>
      <c r="D809" s="1" t="s">
        <v>2255</v>
      </c>
      <c r="E809" s="4">
        <v>10</v>
      </c>
      <c r="F809" s="4">
        <v>33</v>
      </c>
      <c r="G809" s="1" t="s">
        <v>2256</v>
      </c>
      <c r="H809" s="1">
        <v>7</v>
      </c>
      <c r="I809" s="1" t="s">
        <v>2213</v>
      </c>
    </row>
    <row r="810" spans="1:9" x14ac:dyDescent="0.2">
      <c r="A810" s="1" t="s">
        <v>2264</v>
      </c>
      <c r="B810" s="1" t="s">
        <v>2211</v>
      </c>
      <c r="C810" s="1" t="s">
        <v>194</v>
      </c>
      <c r="D810" s="1" t="s">
        <v>2265</v>
      </c>
      <c r="E810" s="4">
        <v>28</v>
      </c>
      <c r="F810" s="12">
        <v>31</v>
      </c>
      <c r="G810" s="1" t="s">
        <v>2266</v>
      </c>
      <c r="H810" s="1">
        <v>3</v>
      </c>
      <c r="I810" s="1" t="s">
        <v>2213</v>
      </c>
    </row>
    <row r="811" spans="1:9" x14ac:dyDescent="0.2">
      <c r="A811" s="1" t="s">
        <v>2261</v>
      </c>
      <c r="B811" s="1" t="s">
        <v>2211</v>
      </c>
      <c r="C811" s="1" t="s">
        <v>87</v>
      </c>
      <c r="D811" s="1" t="s">
        <v>2262</v>
      </c>
      <c r="E811" s="4">
        <v>20</v>
      </c>
      <c r="F811" s="4">
        <v>31</v>
      </c>
      <c r="G811" s="1" t="s">
        <v>2263</v>
      </c>
      <c r="H811" s="1">
        <v>7</v>
      </c>
      <c r="I811" s="1" t="s">
        <v>2213</v>
      </c>
    </row>
    <row r="812" spans="1:9" x14ac:dyDescent="0.2">
      <c r="A812" s="1" t="s">
        <v>2267</v>
      </c>
      <c r="B812" s="1" t="s">
        <v>2231</v>
      </c>
      <c r="C812" s="2" t="s">
        <v>11</v>
      </c>
      <c r="D812" s="1" t="s">
        <v>2268</v>
      </c>
      <c r="E812" s="4">
        <v>25</v>
      </c>
      <c r="F812" s="14">
        <v>30</v>
      </c>
      <c r="G812" s="3" t="s">
        <v>2238</v>
      </c>
      <c r="H812" s="3">
        <v>1</v>
      </c>
      <c r="I812" s="1" t="s">
        <v>2213</v>
      </c>
    </row>
    <row r="813" spans="1:9" x14ac:dyDescent="0.2">
      <c r="A813" s="1" t="s">
        <v>2269</v>
      </c>
      <c r="B813" s="1" t="s">
        <v>2211</v>
      </c>
      <c r="C813" s="1" t="s">
        <v>73</v>
      </c>
      <c r="D813" s="1" t="s">
        <v>2270</v>
      </c>
      <c r="E813" s="4">
        <v>25</v>
      </c>
      <c r="F813" s="4">
        <v>29</v>
      </c>
      <c r="G813" s="1" t="s">
        <v>171</v>
      </c>
      <c r="H813" s="1">
        <v>3</v>
      </c>
      <c r="I813" s="1" t="s">
        <v>2213</v>
      </c>
    </row>
    <row r="814" spans="1:9" x14ac:dyDescent="0.2">
      <c r="A814" s="1" t="s">
        <v>2271</v>
      </c>
      <c r="B814" s="1" t="s">
        <v>2211</v>
      </c>
      <c r="C814" s="1" t="s">
        <v>138</v>
      </c>
      <c r="D814" s="1" t="s">
        <v>2272</v>
      </c>
      <c r="E814" s="4">
        <v>16</v>
      </c>
      <c r="F814" s="4">
        <v>25</v>
      </c>
      <c r="G814" s="1" t="s">
        <v>2273</v>
      </c>
      <c r="H814" s="1">
        <v>2</v>
      </c>
      <c r="I814" s="1" t="s">
        <v>2213</v>
      </c>
    </row>
    <row r="815" spans="1:9" x14ac:dyDescent="0.2">
      <c r="A815" s="1" t="s">
        <v>2274</v>
      </c>
      <c r="B815" s="1" t="s">
        <v>2275</v>
      </c>
      <c r="C815" s="1" t="s">
        <v>73</v>
      </c>
      <c r="D815" s="1" t="s">
        <v>2276</v>
      </c>
      <c r="E815" s="4">
        <v>20</v>
      </c>
      <c r="F815" s="4">
        <v>21</v>
      </c>
      <c r="G815" s="1" t="s">
        <v>2277</v>
      </c>
      <c r="H815" s="1">
        <v>3</v>
      </c>
      <c r="I815" s="1" t="s">
        <v>2213</v>
      </c>
    </row>
    <row r="816" spans="1:9" x14ac:dyDescent="0.2">
      <c r="A816" s="1" t="s">
        <v>2278</v>
      </c>
      <c r="B816" s="1" t="s">
        <v>2211</v>
      </c>
      <c r="C816" s="1" t="s">
        <v>194</v>
      </c>
      <c r="D816" s="1" t="s">
        <v>2279</v>
      </c>
      <c r="E816" s="4">
        <v>19</v>
      </c>
      <c r="F816" s="12">
        <v>21</v>
      </c>
      <c r="G816" s="1" t="s">
        <v>2266</v>
      </c>
      <c r="H816" s="1">
        <v>3</v>
      </c>
      <c r="I816" s="1" t="s">
        <v>2213</v>
      </c>
    </row>
    <row r="817" spans="1:9" x14ac:dyDescent="0.2">
      <c r="A817" s="1" t="s">
        <v>2280</v>
      </c>
      <c r="B817" s="1" t="s">
        <v>2281</v>
      </c>
      <c r="C817" s="1" t="s">
        <v>194</v>
      </c>
      <c r="D817" s="1" t="s">
        <v>2282</v>
      </c>
      <c r="E817" s="4">
        <v>18</v>
      </c>
      <c r="F817" s="4">
        <v>20</v>
      </c>
      <c r="G817" s="1" t="s">
        <v>1712</v>
      </c>
      <c r="H817" s="1">
        <v>2</v>
      </c>
      <c r="I817" s="1" t="s">
        <v>2213</v>
      </c>
    </row>
    <row r="818" spans="1:9" x14ac:dyDescent="0.2">
      <c r="A818" s="1" t="s">
        <v>2285</v>
      </c>
      <c r="B818" s="1" t="s">
        <v>2222</v>
      </c>
      <c r="C818" s="1" t="s">
        <v>261</v>
      </c>
      <c r="D818" s="1" t="s">
        <v>2286</v>
      </c>
      <c r="E818" s="4">
        <v>10</v>
      </c>
      <c r="F818" s="4">
        <v>18</v>
      </c>
      <c r="G818" s="1" t="s">
        <v>2287</v>
      </c>
      <c r="H818" s="1">
        <v>3</v>
      </c>
      <c r="I818" s="1" t="s">
        <v>2213</v>
      </c>
    </row>
    <row r="819" spans="1:9" x14ac:dyDescent="0.2">
      <c r="A819" s="1" t="s">
        <v>2283</v>
      </c>
      <c r="B819" s="1" t="s">
        <v>106</v>
      </c>
      <c r="C819" s="1" t="s">
        <v>34</v>
      </c>
      <c r="D819" s="1" t="s">
        <v>2284</v>
      </c>
      <c r="E819" s="4">
        <v>16</v>
      </c>
      <c r="F819" s="4">
        <v>18</v>
      </c>
      <c r="G819" s="1" t="s">
        <v>714</v>
      </c>
      <c r="H819" s="1">
        <v>7</v>
      </c>
      <c r="I819" s="1" t="s">
        <v>2213</v>
      </c>
    </row>
    <row r="820" spans="1:9" x14ac:dyDescent="0.2">
      <c r="A820" s="1" t="s">
        <v>2288</v>
      </c>
      <c r="B820" s="1" t="s">
        <v>2218</v>
      </c>
      <c r="C820" s="1" t="s">
        <v>73</v>
      </c>
      <c r="D820" s="1" t="s">
        <v>2289</v>
      </c>
      <c r="E820" s="4">
        <v>16</v>
      </c>
      <c r="F820" s="4">
        <v>17</v>
      </c>
      <c r="G820" s="1" t="s">
        <v>2290</v>
      </c>
      <c r="H820" s="1">
        <v>10</v>
      </c>
      <c r="I820" s="1" t="s">
        <v>2213</v>
      </c>
    </row>
    <row r="821" spans="1:9" x14ac:dyDescent="0.2">
      <c r="A821" s="1" t="s">
        <v>2291</v>
      </c>
      <c r="B821" s="1" t="s">
        <v>2292</v>
      </c>
      <c r="C821" s="1" t="s">
        <v>34</v>
      </c>
      <c r="D821" s="1" t="s">
        <v>2293</v>
      </c>
      <c r="E821" s="4">
        <v>11</v>
      </c>
      <c r="F821" s="4">
        <v>13</v>
      </c>
      <c r="G821" s="1" t="s">
        <v>2294</v>
      </c>
      <c r="H821" s="1">
        <v>10</v>
      </c>
      <c r="I821" s="1" t="s">
        <v>2213</v>
      </c>
    </row>
    <row r="822" spans="1:9" x14ac:dyDescent="0.2">
      <c r="A822" s="1" t="s">
        <v>2298</v>
      </c>
      <c r="B822" s="1" t="s">
        <v>2211</v>
      </c>
      <c r="C822" s="1" t="s">
        <v>261</v>
      </c>
      <c r="D822" s="1" t="s">
        <v>2299</v>
      </c>
      <c r="E822" s="4">
        <v>4</v>
      </c>
      <c r="F822" s="4">
        <v>11</v>
      </c>
      <c r="G822" s="1" t="s">
        <v>357</v>
      </c>
      <c r="H822" s="1">
        <v>7</v>
      </c>
      <c r="I822" s="1" t="s">
        <v>2213</v>
      </c>
    </row>
    <row r="823" spans="1:9" x14ac:dyDescent="0.2">
      <c r="A823" s="1" t="s">
        <v>2295</v>
      </c>
      <c r="B823" s="1" t="s">
        <v>2222</v>
      </c>
      <c r="C823" s="1" t="s">
        <v>143</v>
      </c>
      <c r="D823" s="1" t="s">
        <v>2296</v>
      </c>
      <c r="E823" s="4">
        <v>9</v>
      </c>
      <c r="F823" s="12">
        <v>11</v>
      </c>
      <c r="G823" s="1" t="s">
        <v>2297</v>
      </c>
      <c r="H823" s="1">
        <v>7</v>
      </c>
      <c r="I823" s="1" t="s">
        <v>2213</v>
      </c>
    </row>
    <row r="824" spans="1:9" x14ac:dyDescent="0.2">
      <c r="A824" s="1" t="s">
        <v>2300</v>
      </c>
      <c r="B824" s="1" t="s">
        <v>2222</v>
      </c>
      <c r="C824" s="2" t="s">
        <v>11</v>
      </c>
      <c r="D824" s="1" t="s">
        <v>2301</v>
      </c>
      <c r="E824" s="4">
        <v>8</v>
      </c>
      <c r="F824" s="14">
        <v>10</v>
      </c>
      <c r="G824" s="3" t="s">
        <v>2302</v>
      </c>
      <c r="H824" s="1">
        <v>2</v>
      </c>
      <c r="I824" s="1" t="s">
        <v>2213</v>
      </c>
    </row>
    <row r="825" spans="1:9" x14ac:dyDescent="0.2">
      <c r="A825" s="1" t="s">
        <v>2303</v>
      </c>
      <c r="B825" s="1" t="s">
        <v>2211</v>
      </c>
      <c r="C825" s="1" t="s">
        <v>87</v>
      </c>
      <c r="D825" s="1" t="s">
        <v>2304</v>
      </c>
      <c r="E825" s="4">
        <v>3</v>
      </c>
      <c r="F825" s="4">
        <v>9</v>
      </c>
      <c r="G825" s="1" t="s">
        <v>1511</v>
      </c>
      <c r="H825" s="1">
        <v>10</v>
      </c>
      <c r="I825" s="1" t="s">
        <v>2213</v>
      </c>
    </row>
    <row r="826" spans="1:9" x14ac:dyDescent="0.2">
      <c r="A826" s="1" t="s">
        <v>2305</v>
      </c>
      <c r="B826" s="1" t="s">
        <v>2306</v>
      </c>
      <c r="C826" s="2" t="s">
        <v>17</v>
      </c>
      <c r="D826" s="1" t="s">
        <v>2307</v>
      </c>
      <c r="E826" s="4">
        <v>7</v>
      </c>
      <c r="F826" s="14">
        <v>8</v>
      </c>
      <c r="G826" s="3" t="s">
        <v>472</v>
      </c>
      <c r="H826" s="1">
        <v>10</v>
      </c>
      <c r="I826" s="1" t="s">
        <v>2213</v>
      </c>
    </row>
    <row r="827" spans="1:9" x14ac:dyDescent="0.2">
      <c r="A827" s="6" t="s">
        <v>2308</v>
      </c>
      <c r="B827" s="1" t="s">
        <v>2309</v>
      </c>
      <c r="C827" s="1" t="s">
        <v>235</v>
      </c>
      <c r="D827" s="1" t="s">
        <v>2310</v>
      </c>
      <c r="E827" s="12">
        <v>6</v>
      </c>
      <c r="F827" s="12">
        <v>5</v>
      </c>
      <c r="G827" s="1" t="s">
        <v>1184</v>
      </c>
      <c r="H827" s="1">
        <v>10</v>
      </c>
      <c r="I827" s="16" t="s">
        <v>2213</v>
      </c>
    </row>
    <row r="828" spans="1:9" x14ac:dyDescent="0.2">
      <c r="A828" s="1" t="s">
        <v>2311</v>
      </c>
      <c r="B828" s="1" t="s">
        <v>2281</v>
      </c>
      <c r="C828" s="1" t="s">
        <v>143</v>
      </c>
      <c r="D828" s="1" t="s">
        <v>2312</v>
      </c>
      <c r="E828" s="4">
        <v>7</v>
      </c>
      <c r="F828" s="4">
        <v>4</v>
      </c>
      <c r="G828" s="1" t="s">
        <v>2313</v>
      </c>
      <c r="H828" s="1">
        <v>2</v>
      </c>
      <c r="I828" s="1" t="s">
        <v>2213</v>
      </c>
    </row>
    <row r="829" spans="1:9" x14ac:dyDescent="0.2">
      <c r="A829" s="6" t="s">
        <v>2314</v>
      </c>
      <c r="B829" s="1" t="s">
        <v>2306</v>
      </c>
      <c r="C829" s="1" t="s">
        <v>235</v>
      </c>
      <c r="D829" s="1" t="s">
        <v>2315</v>
      </c>
      <c r="E829" s="4">
        <v>3</v>
      </c>
      <c r="F829" s="12">
        <v>4</v>
      </c>
      <c r="G829" s="1" t="s">
        <v>2294</v>
      </c>
      <c r="H829" s="1">
        <v>10</v>
      </c>
      <c r="I829" s="1" t="s">
        <v>2213</v>
      </c>
    </row>
    <row r="830" spans="1:9" x14ac:dyDescent="0.2">
      <c r="A830" s="1" t="s">
        <v>2316</v>
      </c>
      <c r="B830" s="1" t="s">
        <v>2306</v>
      </c>
      <c r="C830" s="1" t="s">
        <v>235</v>
      </c>
      <c r="D830" s="1" t="s">
        <v>2317</v>
      </c>
      <c r="E830" s="4">
        <v>3</v>
      </c>
      <c r="F830" s="12">
        <v>4</v>
      </c>
      <c r="G830" s="1" t="s">
        <v>2294</v>
      </c>
      <c r="H830" s="1">
        <v>10</v>
      </c>
      <c r="I830" s="1" t="s">
        <v>2213</v>
      </c>
    </row>
    <row r="831" spans="1:9" x14ac:dyDescent="0.2">
      <c r="A831" s="1" t="s">
        <v>2318</v>
      </c>
      <c r="B831" s="1" t="s">
        <v>2243</v>
      </c>
      <c r="C831" s="1" t="s">
        <v>34</v>
      </c>
      <c r="D831" s="1" t="s">
        <v>2319</v>
      </c>
      <c r="E831" s="4">
        <v>4</v>
      </c>
      <c r="F831" s="4">
        <v>3</v>
      </c>
      <c r="G831" s="1" t="s">
        <v>149</v>
      </c>
      <c r="H831" s="1">
        <v>10</v>
      </c>
      <c r="I831" s="1" t="s">
        <v>2213</v>
      </c>
    </row>
    <row r="832" spans="1:9" x14ac:dyDescent="0.2">
      <c r="A832" t="s">
        <v>2320</v>
      </c>
      <c r="B832" t="s">
        <v>2321</v>
      </c>
      <c r="C832" s="17" t="s">
        <v>11</v>
      </c>
      <c r="D832" t="s">
        <v>2322</v>
      </c>
      <c r="E832" s="14">
        <v>0</v>
      </c>
      <c r="F832" s="14">
        <v>0</v>
      </c>
      <c r="G832" s="3" t="s">
        <v>288</v>
      </c>
      <c r="H832" s="3">
        <v>10</v>
      </c>
      <c r="I832" s="1" t="s">
        <v>2213</v>
      </c>
    </row>
    <row r="833" spans="1:9" x14ac:dyDescent="0.2">
      <c r="A833" s="1" t="s">
        <v>2323</v>
      </c>
      <c r="B833" s="1" t="s">
        <v>2324</v>
      </c>
      <c r="C833" s="1" t="s">
        <v>235</v>
      </c>
      <c r="D833" s="1" t="s">
        <v>2325</v>
      </c>
      <c r="E833" s="4">
        <v>40</v>
      </c>
      <c r="F833" s="4">
        <v>45</v>
      </c>
      <c r="G833" s="1" t="s">
        <v>2326</v>
      </c>
      <c r="H833" s="1">
        <v>4</v>
      </c>
      <c r="I833" s="1" t="s">
        <v>2327</v>
      </c>
    </row>
    <row r="834" spans="1:9" x14ac:dyDescent="0.2">
      <c r="A834" s="1" t="s">
        <v>2328</v>
      </c>
      <c r="B834" s="1" t="s">
        <v>2329</v>
      </c>
      <c r="C834" s="1" t="s">
        <v>194</v>
      </c>
      <c r="D834" s="1" t="s">
        <v>2330</v>
      </c>
      <c r="E834" s="14">
        <v>158</v>
      </c>
      <c r="F834" s="14">
        <v>356</v>
      </c>
      <c r="G834" s="1" t="s">
        <v>693</v>
      </c>
      <c r="H834" s="1">
        <v>3</v>
      </c>
      <c r="I834" s="1" t="s">
        <v>2331</v>
      </c>
    </row>
    <row r="835" spans="1:9" x14ac:dyDescent="0.2">
      <c r="A835" s="1" t="s">
        <v>2332</v>
      </c>
      <c r="B835" s="1" t="s">
        <v>2329</v>
      </c>
      <c r="C835" s="1" t="s">
        <v>261</v>
      </c>
      <c r="D835" s="1" t="s">
        <v>2333</v>
      </c>
      <c r="E835" s="4">
        <v>143</v>
      </c>
      <c r="F835" s="4">
        <v>190</v>
      </c>
      <c r="G835" s="1" t="s">
        <v>2241</v>
      </c>
      <c r="H835" s="1">
        <v>10</v>
      </c>
      <c r="I835" s="1" t="s">
        <v>2331</v>
      </c>
    </row>
    <row r="836" spans="1:9" x14ac:dyDescent="0.2">
      <c r="A836" s="1" t="s">
        <v>2334</v>
      </c>
      <c r="B836" s="1" t="s">
        <v>2335</v>
      </c>
      <c r="C836" s="1" t="s">
        <v>34</v>
      </c>
      <c r="D836" s="1" t="s">
        <v>2336</v>
      </c>
      <c r="E836" s="4">
        <v>79</v>
      </c>
      <c r="F836" s="4">
        <v>100</v>
      </c>
      <c r="G836" s="1" t="s">
        <v>2337</v>
      </c>
      <c r="H836" s="1">
        <v>10</v>
      </c>
      <c r="I836" s="1" t="s">
        <v>2331</v>
      </c>
    </row>
    <row r="837" spans="1:9" x14ac:dyDescent="0.2">
      <c r="A837" s="1" t="s">
        <v>2338</v>
      </c>
      <c r="B837" s="1" t="s">
        <v>2329</v>
      </c>
      <c r="C837" s="1" t="s">
        <v>235</v>
      </c>
      <c r="D837" s="1" t="s">
        <v>2339</v>
      </c>
      <c r="E837" s="4">
        <v>80</v>
      </c>
      <c r="F837" s="4">
        <v>99</v>
      </c>
      <c r="G837" s="1" t="s">
        <v>2220</v>
      </c>
      <c r="H837" s="1">
        <v>7</v>
      </c>
      <c r="I837" s="1" t="s">
        <v>2331</v>
      </c>
    </row>
    <row r="838" spans="1:9" x14ac:dyDescent="0.2">
      <c r="A838" s="1" t="s">
        <v>2340</v>
      </c>
      <c r="B838" s="1" t="s">
        <v>2329</v>
      </c>
      <c r="C838" s="1" t="s">
        <v>194</v>
      </c>
      <c r="D838" s="1" t="s">
        <v>2341</v>
      </c>
      <c r="E838" s="12">
        <v>27</v>
      </c>
      <c r="F838" s="12">
        <v>91</v>
      </c>
      <c r="G838" s="1" t="s">
        <v>350</v>
      </c>
      <c r="H838" s="1">
        <v>7</v>
      </c>
      <c r="I838" s="1" t="s">
        <v>2331</v>
      </c>
    </row>
    <row r="839" spans="1:9" x14ac:dyDescent="0.2">
      <c r="A839" s="1" t="s">
        <v>2342</v>
      </c>
      <c r="B839" s="1" t="s">
        <v>2329</v>
      </c>
      <c r="C839" s="1" t="s">
        <v>235</v>
      </c>
      <c r="D839" s="1" t="s">
        <v>2343</v>
      </c>
      <c r="E839" s="4">
        <v>14</v>
      </c>
      <c r="F839" s="4">
        <v>83</v>
      </c>
      <c r="G839" s="1" t="s">
        <v>2344</v>
      </c>
      <c r="H839" s="1">
        <v>10</v>
      </c>
      <c r="I839" s="1" t="s">
        <v>2331</v>
      </c>
    </row>
    <row r="840" spans="1:9" x14ac:dyDescent="0.2">
      <c r="A840" s="1" t="s">
        <v>2345</v>
      </c>
      <c r="B840" s="1" t="s">
        <v>2329</v>
      </c>
      <c r="C840" s="1" t="s">
        <v>138</v>
      </c>
      <c r="D840" s="1" t="s">
        <v>2346</v>
      </c>
      <c r="E840" s="4">
        <v>11</v>
      </c>
      <c r="F840" s="4">
        <v>64</v>
      </c>
      <c r="G840" s="1" t="s">
        <v>2344</v>
      </c>
      <c r="H840" s="1">
        <v>10</v>
      </c>
      <c r="I840" s="1" t="s">
        <v>2331</v>
      </c>
    </row>
    <row r="841" spans="1:9" x14ac:dyDescent="0.2">
      <c r="A841" s="1" t="s">
        <v>2347</v>
      </c>
      <c r="B841" s="1" t="s">
        <v>2329</v>
      </c>
      <c r="C841" s="1" t="s">
        <v>194</v>
      </c>
      <c r="D841" s="1" t="s">
        <v>2348</v>
      </c>
      <c r="E841" s="12">
        <v>39</v>
      </c>
      <c r="F841" s="12">
        <v>61</v>
      </c>
      <c r="G841" s="1" t="s">
        <v>350</v>
      </c>
      <c r="H841" s="1">
        <v>7</v>
      </c>
      <c r="I841" s="1" t="s">
        <v>2331</v>
      </c>
    </row>
    <row r="842" spans="1:9" x14ac:dyDescent="0.2">
      <c r="A842" s="1" t="s">
        <v>2349</v>
      </c>
      <c r="B842" s="1" t="s">
        <v>2329</v>
      </c>
      <c r="C842" s="1" t="s">
        <v>194</v>
      </c>
      <c r="D842" s="1" t="s">
        <v>2350</v>
      </c>
      <c r="E842" s="4">
        <v>49</v>
      </c>
      <c r="F842" s="4">
        <v>52</v>
      </c>
      <c r="G842" s="1" t="s">
        <v>350</v>
      </c>
      <c r="H842" s="1">
        <v>7</v>
      </c>
      <c r="I842" s="1" t="s">
        <v>2331</v>
      </c>
    </row>
    <row r="843" spans="1:9" x14ac:dyDescent="0.2">
      <c r="A843" s="1" t="s">
        <v>2351</v>
      </c>
      <c r="B843" s="1" t="s">
        <v>2335</v>
      </c>
      <c r="C843" s="1" t="s">
        <v>87</v>
      </c>
      <c r="D843" s="1" t="s">
        <v>2352</v>
      </c>
      <c r="E843" s="4">
        <v>37</v>
      </c>
      <c r="F843" s="4">
        <v>51</v>
      </c>
      <c r="G843" s="1" t="s">
        <v>2070</v>
      </c>
      <c r="H843" s="1">
        <v>7</v>
      </c>
      <c r="I843" s="1" t="s">
        <v>2331</v>
      </c>
    </row>
    <row r="844" spans="1:9" x14ac:dyDescent="0.2">
      <c r="A844" s="1" t="s">
        <v>2353</v>
      </c>
      <c r="B844" s="1" t="s">
        <v>2329</v>
      </c>
      <c r="C844" s="1" t="s">
        <v>235</v>
      </c>
      <c r="D844" s="1" t="s">
        <v>2354</v>
      </c>
      <c r="E844" s="4">
        <v>26</v>
      </c>
      <c r="F844" s="4">
        <v>47</v>
      </c>
      <c r="G844" s="1" t="s">
        <v>2355</v>
      </c>
      <c r="H844" s="1">
        <v>7</v>
      </c>
      <c r="I844" s="1" t="s">
        <v>2331</v>
      </c>
    </row>
    <row r="845" spans="1:9" x14ac:dyDescent="0.2">
      <c r="A845" s="1" t="s">
        <v>2356</v>
      </c>
      <c r="B845" s="1" t="s">
        <v>2335</v>
      </c>
      <c r="C845" s="1" t="s">
        <v>87</v>
      </c>
      <c r="D845" s="1" t="s">
        <v>2357</v>
      </c>
      <c r="E845" s="4">
        <v>37</v>
      </c>
      <c r="F845" s="4">
        <v>44</v>
      </c>
      <c r="G845" s="1" t="s">
        <v>2070</v>
      </c>
      <c r="H845" s="1">
        <v>7</v>
      </c>
      <c r="I845" s="1" t="s">
        <v>2331</v>
      </c>
    </row>
    <row r="846" spans="1:9" x14ac:dyDescent="0.2">
      <c r="A846" s="1" t="s">
        <v>2358</v>
      </c>
      <c r="B846" s="1" t="s">
        <v>2329</v>
      </c>
      <c r="C846" s="1" t="s">
        <v>235</v>
      </c>
      <c r="D846" s="1" t="s">
        <v>2359</v>
      </c>
      <c r="E846" s="4">
        <v>33</v>
      </c>
      <c r="F846" s="4">
        <v>42</v>
      </c>
      <c r="G846" s="1" t="s">
        <v>2220</v>
      </c>
      <c r="H846" s="1">
        <v>7</v>
      </c>
      <c r="I846" s="1" t="s">
        <v>2331</v>
      </c>
    </row>
    <row r="847" spans="1:9" x14ac:dyDescent="0.2">
      <c r="A847" s="1" t="s">
        <v>2360</v>
      </c>
      <c r="B847" s="1" t="s">
        <v>2329</v>
      </c>
      <c r="C847" s="1" t="s">
        <v>143</v>
      </c>
      <c r="D847" s="1" t="s">
        <v>2361</v>
      </c>
      <c r="E847" s="4">
        <v>17</v>
      </c>
      <c r="F847" s="4">
        <v>35</v>
      </c>
      <c r="G847" s="1" t="s">
        <v>2344</v>
      </c>
      <c r="H847" s="1">
        <v>10</v>
      </c>
      <c r="I847" s="1" t="s">
        <v>2331</v>
      </c>
    </row>
    <row r="848" spans="1:9" x14ac:dyDescent="0.2">
      <c r="A848" s="1" t="s">
        <v>2362</v>
      </c>
      <c r="B848" s="1" t="s">
        <v>2329</v>
      </c>
      <c r="C848" s="1" t="s">
        <v>261</v>
      </c>
      <c r="D848" s="1" t="s">
        <v>2363</v>
      </c>
      <c r="E848" s="4">
        <v>16</v>
      </c>
      <c r="F848" s="4">
        <v>30</v>
      </c>
      <c r="G848" s="1" t="s">
        <v>2220</v>
      </c>
      <c r="H848" s="1">
        <v>7</v>
      </c>
      <c r="I848" s="1" t="s">
        <v>2331</v>
      </c>
    </row>
    <row r="849" spans="1:11" x14ac:dyDescent="0.2">
      <c r="A849" s="1" t="s">
        <v>2364</v>
      </c>
      <c r="B849" s="1" t="s">
        <v>2335</v>
      </c>
      <c r="C849" s="1" t="s">
        <v>34</v>
      </c>
      <c r="D849" s="1" t="s">
        <v>2365</v>
      </c>
      <c r="E849" s="4">
        <v>14</v>
      </c>
      <c r="F849" s="4">
        <v>28</v>
      </c>
      <c r="G849" s="1" t="s">
        <v>2366</v>
      </c>
      <c r="H849" s="1">
        <v>7</v>
      </c>
      <c r="I849" s="1" t="s">
        <v>2331</v>
      </c>
    </row>
    <row r="850" spans="1:11" x14ac:dyDescent="0.2">
      <c r="A850" s="1" t="s">
        <v>2367</v>
      </c>
      <c r="B850" s="1" t="s">
        <v>2329</v>
      </c>
      <c r="C850" s="1" t="s">
        <v>138</v>
      </c>
      <c r="D850" s="1" t="s">
        <v>2368</v>
      </c>
      <c r="E850" s="4">
        <v>6</v>
      </c>
      <c r="F850" s="4">
        <v>24</v>
      </c>
      <c r="G850" s="1" t="s">
        <v>2369</v>
      </c>
      <c r="H850" s="1">
        <v>7</v>
      </c>
      <c r="I850" s="1" t="s">
        <v>2331</v>
      </c>
    </row>
    <row r="851" spans="1:11" x14ac:dyDescent="0.2">
      <c r="A851" s="1" t="s">
        <v>2370</v>
      </c>
      <c r="B851" s="1" t="s">
        <v>2329</v>
      </c>
      <c r="C851" s="1" t="s">
        <v>143</v>
      </c>
      <c r="D851" s="1" t="s">
        <v>2371</v>
      </c>
      <c r="E851" s="4">
        <v>21</v>
      </c>
      <c r="F851" s="4">
        <v>24</v>
      </c>
      <c r="G851" s="1" t="s">
        <v>2092</v>
      </c>
      <c r="H851" s="1">
        <v>7</v>
      </c>
      <c r="I851" s="1" t="s">
        <v>2331</v>
      </c>
    </row>
    <row r="852" spans="1:11" x14ac:dyDescent="0.2">
      <c r="A852" s="1" t="s">
        <v>2372</v>
      </c>
      <c r="B852" s="1" t="s">
        <v>2335</v>
      </c>
      <c r="C852" s="2" t="s">
        <v>11</v>
      </c>
      <c r="D852" s="1" t="s">
        <v>2373</v>
      </c>
      <c r="E852" s="4">
        <v>23</v>
      </c>
      <c r="F852" s="14">
        <v>23</v>
      </c>
      <c r="G852" s="3" t="s">
        <v>2374</v>
      </c>
      <c r="H852" s="1">
        <v>9</v>
      </c>
      <c r="I852" s="1" t="s">
        <v>2331</v>
      </c>
    </row>
    <row r="853" spans="1:11" x14ac:dyDescent="0.2">
      <c r="A853" s="1" t="s">
        <v>2375</v>
      </c>
      <c r="B853" s="1" t="s">
        <v>2329</v>
      </c>
      <c r="C853" s="1" t="s">
        <v>194</v>
      </c>
      <c r="D853" s="1" t="s">
        <v>2376</v>
      </c>
      <c r="E853" s="4">
        <v>21</v>
      </c>
      <c r="F853" s="4">
        <v>20</v>
      </c>
      <c r="G853" s="1" t="s">
        <v>2377</v>
      </c>
      <c r="H853" s="1">
        <v>7</v>
      </c>
      <c r="I853" s="1" t="s">
        <v>2331</v>
      </c>
    </row>
    <row r="854" spans="1:11" x14ac:dyDescent="0.2">
      <c r="A854" s="1" t="s">
        <v>2378</v>
      </c>
      <c r="B854" s="1" t="s">
        <v>2329</v>
      </c>
      <c r="C854" s="1" t="s">
        <v>138</v>
      </c>
      <c r="D854" s="1" t="s">
        <v>2379</v>
      </c>
      <c r="E854" s="4">
        <v>9</v>
      </c>
      <c r="F854" s="4">
        <v>17</v>
      </c>
      <c r="G854" s="1" t="s">
        <v>2380</v>
      </c>
      <c r="H854" s="1">
        <v>7</v>
      </c>
      <c r="I854" s="1" t="s">
        <v>2331</v>
      </c>
    </row>
    <row r="855" spans="1:11" x14ac:dyDescent="0.2">
      <c r="A855" s="1" t="s">
        <v>2381</v>
      </c>
      <c r="B855" s="1" t="s">
        <v>2335</v>
      </c>
      <c r="C855" s="1" t="s">
        <v>87</v>
      </c>
      <c r="D855" s="1" t="s">
        <v>2382</v>
      </c>
      <c r="E855" s="4">
        <v>13</v>
      </c>
      <c r="F855" s="4">
        <v>12</v>
      </c>
      <c r="G855" s="1" t="s">
        <v>2383</v>
      </c>
      <c r="H855" s="1">
        <v>7</v>
      </c>
      <c r="I855" s="1" t="s">
        <v>2331</v>
      </c>
    </row>
    <row r="856" spans="1:11" x14ac:dyDescent="0.2">
      <c r="A856" s="1" t="s">
        <v>2384</v>
      </c>
      <c r="B856" s="1" t="s">
        <v>21</v>
      </c>
      <c r="C856" s="1" t="s">
        <v>194</v>
      </c>
      <c r="D856" s="1" t="s">
        <v>2385</v>
      </c>
      <c r="E856" s="4">
        <v>5</v>
      </c>
      <c r="F856" s="4">
        <v>1</v>
      </c>
      <c r="G856" s="1" t="s">
        <v>2386</v>
      </c>
      <c r="H856" s="1">
        <v>10</v>
      </c>
      <c r="I856" s="1" t="s">
        <v>2331</v>
      </c>
    </row>
    <row r="857" spans="1:11" x14ac:dyDescent="0.2">
      <c r="A857" s="1" t="s">
        <v>2387</v>
      </c>
      <c r="B857" s="1" t="s">
        <v>2388</v>
      </c>
      <c r="C857" s="1" t="s">
        <v>87</v>
      </c>
      <c r="D857" s="1" t="s">
        <v>2389</v>
      </c>
      <c r="E857" s="4">
        <v>71</v>
      </c>
      <c r="F857" s="4">
        <v>75</v>
      </c>
      <c r="G857" s="1" t="s">
        <v>2390</v>
      </c>
      <c r="H857" s="1">
        <v>9</v>
      </c>
      <c r="I857" s="1" t="s">
        <v>2391</v>
      </c>
    </row>
    <row r="858" spans="1:11" x14ac:dyDescent="0.2">
      <c r="A858" s="1" t="s">
        <v>2392</v>
      </c>
      <c r="B858" s="1" t="s">
        <v>2393</v>
      </c>
      <c r="C858" s="1" t="s">
        <v>143</v>
      </c>
      <c r="D858" s="1" t="s">
        <v>2394</v>
      </c>
      <c r="E858" s="4">
        <v>98</v>
      </c>
      <c r="F858" s="4">
        <v>115</v>
      </c>
      <c r="G858" s="1" t="s">
        <v>693</v>
      </c>
      <c r="H858" s="1">
        <v>3</v>
      </c>
      <c r="I858" s="1" t="s">
        <v>2395</v>
      </c>
    </row>
    <row r="859" spans="1:11" x14ac:dyDescent="0.2">
      <c r="A859" s="1" t="s">
        <v>2396</v>
      </c>
      <c r="B859" s="1" t="s">
        <v>2393</v>
      </c>
      <c r="C859" s="1" t="s">
        <v>138</v>
      </c>
      <c r="D859" s="1" t="s">
        <v>2397</v>
      </c>
      <c r="E859" s="4">
        <v>34</v>
      </c>
      <c r="F859" s="4">
        <v>78</v>
      </c>
      <c r="G859" s="1" t="s">
        <v>2398</v>
      </c>
      <c r="H859" s="1">
        <v>7</v>
      </c>
      <c r="I859" s="1" t="s">
        <v>2395</v>
      </c>
    </row>
    <row r="860" spans="1:11" x14ac:dyDescent="0.2">
      <c r="A860" s="1" t="s">
        <v>2399</v>
      </c>
      <c r="B860" s="1" t="s">
        <v>2400</v>
      </c>
      <c r="C860" s="1" t="s">
        <v>194</v>
      </c>
      <c r="D860" s="1" t="s">
        <v>2401</v>
      </c>
      <c r="E860" s="4">
        <v>150</v>
      </c>
      <c r="F860" s="4">
        <v>183</v>
      </c>
      <c r="G860" s="1" t="s">
        <v>2402</v>
      </c>
      <c r="H860" s="1">
        <v>2</v>
      </c>
      <c r="I860" s="1" t="s">
        <v>2403</v>
      </c>
    </row>
    <row r="861" spans="1:11" x14ac:dyDescent="0.2">
      <c r="A861" s="1" t="s">
        <v>2404</v>
      </c>
      <c r="B861" s="1" t="s">
        <v>2405</v>
      </c>
      <c r="C861" s="1" t="s">
        <v>143</v>
      </c>
      <c r="D861" s="1" t="s">
        <v>2406</v>
      </c>
      <c r="E861" s="4">
        <v>10</v>
      </c>
      <c r="F861" s="4">
        <v>11</v>
      </c>
      <c r="G861" s="1" t="s">
        <v>1720</v>
      </c>
      <c r="H861" s="1">
        <v>7</v>
      </c>
      <c r="I861" s="1" t="s">
        <v>2407</v>
      </c>
    </row>
    <row r="862" spans="1:11" x14ac:dyDescent="0.2">
      <c r="A862" s="6" t="s">
        <v>2408</v>
      </c>
      <c r="B862" s="6" t="s">
        <v>2409</v>
      </c>
      <c r="C862" s="1">
        <v>1997</v>
      </c>
      <c r="D862" s="6" t="s">
        <v>2410</v>
      </c>
      <c r="E862" s="12">
        <v>21</v>
      </c>
      <c r="F862" s="12">
        <v>53</v>
      </c>
      <c r="G862" s="18" t="s">
        <v>2651</v>
      </c>
      <c r="H862" s="3">
        <v>7</v>
      </c>
      <c r="I862" s="1" t="s">
        <v>2411</v>
      </c>
      <c r="K862" s="11" t="s">
        <v>2412</v>
      </c>
    </row>
    <row r="863" spans="1:11" x14ac:dyDescent="0.2">
      <c r="A863" s="1" t="s">
        <v>2413</v>
      </c>
      <c r="B863" s="1" t="s">
        <v>2409</v>
      </c>
      <c r="C863" s="1" t="s">
        <v>143</v>
      </c>
      <c r="D863" s="6" t="s">
        <v>2414</v>
      </c>
      <c r="E863" s="12">
        <v>10</v>
      </c>
      <c r="F863" s="12">
        <v>24</v>
      </c>
      <c r="G863" s="1" t="s">
        <v>2415</v>
      </c>
      <c r="H863" s="1">
        <v>7</v>
      </c>
      <c r="I863" s="1" t="s">
        <v>2411</v>
      </c>
      <c r="K863" s="11" t="s">
        <v>2412</v>
      </c>
    </row>
    <row r="864" spans="1:11" x14ac:dyDescent="0.2">
      <c r="A864" s="1" t="s">
        <v>2416</v>
      </c>
      <c r="B864" s="1" t="s">
        <v>2417</v>
      </c>
      <c r="C864" s="1" t="s">
        <v>73</v>
      </c>
      <c r="D864" s="1" t="s">
        <v>2418</v>
      </c>
      <c r="E864" s="4">
        <v>53</v>
      </c>
      <c r="F864" s="4">
        <v>50</v>
      </c>
      <c r="G864" s="1" t="s">
        <v>739</v>
      </c>
      <c r="H864" s="3">
        <v>1</v>
      </c>
      <c r="I864" s="1" t="s">
        <v>2419</v>
      </c>
    </row>
    <row r="865" spans="1:9" x14ac:dyDescent="0.2">
      <c r="A865" s="1" t="s">
        <v>2420</v>
      </c>
      <c r="B865" s="1" t="s">
        <v>2421</v>
      </c>
      <c r="C865" s="1" t="s">
        <v>261</v>
      </c>
      <c r="D865" s="1" t="s">
        <v>2422</v>
      </c>
      <c r="E865" s="4">
        <v>12</v>
      </c>
      <c r="F865" s="4">
        <v>36</v>
      </c>
      <c r="G865" s="1" t="s">
        <v>2253</v>
      </c>
      <c r="H865" s="1">
        <v>7</v>
      </c>
      <c r="I865" s="1" t="s">
        <v>2419</v>
      </c>
    </row>
    <row r="866" spans="1:9" x14ac:dyDescent="0.2">
      <c r="A866" s="1" t="s">
        <v>2423</v>
      </c>
      <c r="B866" s="1" t="s">
        <v>2417</v>
      </c>
      <c r="C866" s="1" t="s">
        <v>34</v>
      </c>
      <c r="D866" s="1" t="s">
        <v>2424</v>
      </c>
      <c r="E866" s="4">
        <v>4</v>
      </c>
      <c r="F866" s="4">
        <v>8</v>
      </c>
      <c r="G866" s="1" t="s">
        <v>2425</v>
      </c>
      <c r="H866" s="1">
        <v>10</v>
      </c>
      <c r="I866" s="1" t="s">
        <v>2419</v>
      </c>
    </row>
    <row r="867" spans="1:9" x14ac:dyDescent="0.2">
      <c r="A867" s="1" t="s">
        <v>2426</v>
      </c>
      <c r="B867" s="1" t="s">
        <v>2427</v>
      </c>
      <c r="C867" s="1" t="s">
        <v>143</v>
      </c>
      <c r="D867" s="1" t="s">
        <v>2428</v>
      </c>
      <c r="E867" s="4">
        <v>14</v>
      </c>
      <c r="F867" s="4">
        <v>30</v>
      </c>
      <c r="G867" s="1" t="s">
        <v>2429</v>
      </c>
      <c r="H867" s="1">
        <v>7</v>
      </c>
      <c r="I867" s="1" t="s">
        <v>2430</v>
      </c>
    </row>
    <row r="868" spans="1:9" x14ac:dyDescent="0.2">
      <c r="A868" s="1" t="s">
        <v>2431</v>
      </c>
      <c r="B868" s="1" t="s">
        <v>2432</v>
      </c>
      <c r="C868" s="1" t="s">
        <v>261</v>
      </c>
      <c r="D868" s="1" t="s">
        <v>2433</v>
      </c>
      <c r="E868" s="4">
        <v>162</v>
      </c>
      <c r="F868" s="4">
        <v>631</v>
      </c>
      <c r="G868" s="1" t="s">
        <v>2434</v>
      </c>
      <c r="H868" s="1">
        <v>2</v>
      </c>
      <c r="I868" s="1" t="s">
        <v>2435</v>
      </c>
    </row>
    <row r="869" spans="1:9" x14ac:dyDescent="0.2">
      <c r="A869" s="1" t="s">
        <v>2436</v>
      </c>
      <c r="B869" s="1" t="s">
        <v>2432</v>
      </c>
      <c r="C869" s="1" t="s">
        <v>261</v>
      </c>
      <c r="D869" s="1" t="s">
        <v>2437</v>
      </c>
      <c r="E869" s="4">
        <v>280</v>
      </c>
      <c r="F869" s="12">
        <v>384</v>
      </c>
      <c r="G869" s="1" t="s">
        <v>96</v>
      </c>
      <c r="H869" s="3">
        <v>1</v>
      </c>
      <c r="I869" s="1" t="s">
        <v>2435</v>
      </c>
    </row>
    <row r="870" spans="1:9" x14ac:dyDescent="0.2">
      <c r="A870" s="1" t="s">
        <v>2438</v>
      </c>
      <c r="B870" s="1" t="s">
        <v>2432</v>
      </c>
      <c r="C870" s="1" t="s">
        <v>138</v>
      </c>
      <c r="D870" s="1" t="s">
        <v>2439</v>
      </c>
      <c r="E870" s="4">
        <v>220</v>
      </c>
      <c r="F870" s="13">
        <v>327</v>
      </c>
      <c r="G870" s="1" t="s">
        <v>2440</v>
      </c>
      <c r="H870" s="1">
        <v>7</v>
      </c>
      <c r="I870" s="11" t="s">
        <v>2435</v>
      </c>
    </row>
    <row r="871" spans="1:9" x14ac:dyDescent="0.2">
      <c r="A871" s="1" t="s">
        <v>2441</v>
      </c>
      <c r="B871" s="1" t="s">
        <v>2432</v>
      </c>
      <c r="C871" s="1" t="s">
        <v>143</v>
      </c>
      <c r="D871" s="1" t="s">
        <v>2442</v>
      </c>
      <c r="E871" s="4">
        <v>72</v>
      </c>
      <c r="F871" s="4">
        <v>302</v>
      </c>
      <c r="G871" s="1" t="s">
        <v>2443</v>
      </c>
      <c r="H871" s="3">
        <v>1</v>
      </c>
      <c r="I871" s="1" t="s">
        <v>2435</v>
      </c>
    </row>
    <row r="872" spans="1:9" x14ac:dyDescent="0.2">
      <c r="A872" s="1" t="s">
        <v>2444</v>
      </c>
      <c r="B872" s="1" t="s">
        <v>2445</v>
      </c>
      <c r="C872" s="1" t="s">
        <v>115</v>
      </c>
      <c r="D872" s="1" t="s">
        <v>2446</v>
      </c>
      <c r="E872" s="4">
        <v>153</v>
      </c>
      <c r="F872" s="4">
        <v>201</v>
      </c>
      <c r="G872" s="1" t="s">
        <v>2447</v>
      </c>
      <c r="H872" s="1">
        <v>3</v>
      </c>
      <c r="I872" s="1" t="s">
        <v>2435</v>
      </c>
    </row>
    <row r="873" spans="1:9" x14ac:dyDescent="0.2">
      <c r="A873" s="1" t="s">
        <v>2448</v>
      </c>
      <c r="B873" s="1" t="s">
        <v>2432</v>
      </c>
      <c r="C873" s="1" t="s">
        <v>261</v>
      </c>
      <c r="D873" s="1" t="s">
        <v>2449</v>
      </c>
      <c r="E873" s="4">
        <v>109</v>
      </c>
      <c r="F873" s="4">
        <v>184</v>
      </c>
      <c r="G873" s="1" t="s">
        <v>979</v>
      </c>
      <c r="H873" s="1">
        <v>7</v>
      </c>
      <c r="I873" s="1" t="s">
        <v>2435</v>
      </c>
    </row>
    <row r="874" spans="1:9" x14ac:dyDescent="0.2">
      <c r="A874" s="1" t="s">
        <v>2450</v>
      </c>
      <c r="B874" s="1" t="s">
        <v>2432</v>
      </c>
      <c r="C874" s="1" t="s">
        <v>87</v>
      </c>
      <c r="D874" s="1" t="s">
        <v>2451</v>
      </c>
      <c r="E874" s="4">
        <v>109</v>
      </c>
      <c r="F874" s="4">
        <v>177</v>
      </c>
      <c r="G874" s="1" t="s">
        <v>2452</v>
      </c>
      <c r="H874" s="1">
        <v>7</v>
      </c>
      <c r="I874" s="1" t="s">
        <v>2435</v>
      </c>
    </row>
    <row r="875" spans="1:9" x14ac:dyDescent="0.2">
      <c r="A875" s="1" t="s">
        <v>2453</v>
      </c>
      <c r="B875" s="1" t="s">
        <v>2454</v>
      </c>
      <c r="C875" s="1" t="s">
        <v>73</v>
      </c>
      <c r="D875" s="1" t="s">
        <v>2455</v>
      </c>
      <c r="E875" s="4">
        <v>68</v>
      </c>
      <c r="F875" s="4">
        <v>176</v>
      </c>
      <c r="G875" s="1" t="s">
        <v>140</v>
      </c>
      <c r="H875" s="1">
        <v>7</v>
      </c>
      <c r="I875" s="1" t="s">
        <v>2435</v>
      </c>
    </row>
    <row r="876" spans="1:9" x14ac:dyDescent="0.2">
      <c r="A876" s="1" t="s">
        <v>2456</v>
      </c>
      <c r="B876" s="1" t="s">
        <v>2432</v>
      </c>
      <c r="C876" s="1" t="s">
        <v>138</v>
      </c>
      <c r="D876" s="1" t="s">
        <v>2457</v>
      </c>
      <c r="E876" s="4">
        <v>139</v>
      </c>
      <c r="F876" s="4">
        <v>163</v>
      </c>
      <c r="G876" s="1" t="s">
        <v>787</v>
      </c>
      <c r="H876" s="1">
        <v>3</v>
      </c>
      <c r="I876" s="1" t="s">
        <v>2435</v>
      </c>
    </row>
    <row r="877" spans="1:9" x14ac:dyDescent="0.2">
      <c r="A877" s="1" t="s">
        <v>2458</v>
      </c>
      <c r="B877" s="1" t="s">
        <v>2432</v>
      </c>
      <c r="C877" s="1" t="s">
        <v>73</v>
      </c>
      <c r="D877" s="1" t="s">
        <v>2459</v>
      </c>
      <c r="E877" s="4">
        <v>91</v>
      </c>
      <c r="F877" s="4">
        <v>152</v>
      </c>
      <c r="G877" s="1" t="s">
        <v>2452</v>
      </c>
      <c r="H877" s="1">
        <v>7</v>
      </c>
      <c r="I877" s="1" t="s">
        <v>2435</v>
      </c>
    </row>
    <row r="878" spans="1:9" x14ac:dyDescent="0.2">
      <c r="A878" s="1" t="s">
        <v>2460</v>
      </c>
      <c r="B878" s="1" t="s">
        <v>2432</v>
      </c>
      <c r="C878" s="1" t="s">
        <v>261</v>
      </c>
      <c r="D878" s="1" t="s">
        <v>2461</v>
      </c>
      <c r="E878" s="4">
        <v>117</v>
      </c>
      <c r="F878" s="4">
        <v>130</v>
      </c>
      <c r="G878" s="1" t="s">
        <v>459</v>
      </c>
      <c r="H878" s="3">
        <v>1</v>
      </c>
      <c r="I878" s="1" t="s">
        <v>2435</v>
      </c>
    </row>
    <row r="879" spans="1:9" x14ac:dyDescent="0.2">
      <c r="A879" s="1" t="s">
        <v>2462</v>
      </c>
      <c r="B879" s="1" t="s">
        <v>2432</v>
      </c>
      <c r="C879" s="1" t="s">
        <v>235</v>
      </c>
      <c r="D879" s="1" t="s">
        <v>2463</v>
      </c>
      <c r="E879" s="4">
        <v>53</v>
      </c>
      <c r="F879" s="4">
        <v>127</v>
      </c>
      <c r="G879" s="1" t="s">
        <v>787</v>
      </c>
      <c r="H879" s="1">
        <v>3</v>
      </c>
      <c r="I879" s="1" t="s">
        <v>2435</v>
      </c>
    </row>
    <row r="880" spans="1:9" x14ac:dyDescent="0.2">
      <c r="A880" s="1" t="s">
        <v>2464</v>
      </c>
      <c r="B880" s="1" t="s">
        <v>2432</v>
      </c>
      <c r="C880" s="1" t="s">
        <v>138</v>
      </c>
      <c r="D880" s="1" t="s">
        <v>2465</v>
      </c>
      <c r="E880" s="4">
        <v>30</v>
      </c>
      <c r="F880" s="4">
        <v>126</v>
      </c>
      <c r="G880" s="1" t="s">
        <v>255</v>
      </c>
      <c r="H880" s="1">
        <v>7</v>
      </c>
      <c r="I880" s="1" t="s">
        <v>2435</v>
      </c>
    </row>
    <row r="881" spans="1:19" x14ac:dyDescent="0.2">
      <c r="A881" s="1" t="s">
        <v>2466</v>
      </c>
      <c r="B881" s="1" t="s">
        <v>2432</v>
      </c>
      <c r="C881" s="1" t="s">
        <v>34</v>
      </c>
      <c r="D881" s="1" t="s">
        <v>2467</v>
      </c>
      <c r="E881" s="4">
        <v>111</v>
      </c>
      <c r="F881" s="4">
        <v>122</v>
      </c>
      <c r="G881" s="1" t="s">
        <v>2468</v>
      </c>
      <c r="H881" s="1">
        <v>7</v>
      </c>
      <c r="I881" s="1" t="s">
        <v>2435</v>
      </c>
    </row>
    <row r="882" spans="1:19" x14ac:dyDescent="0.2">
      <c r="A882" s="1" t="s">
        <v>2469</v>
      </c>
      <c r="B882" s="1" t="s">
        <v>2432</v>
      </c>
      <c r="C882" s="1" t="s">
        <v>115</v>
      </c>
      <c r="D882" s="1" t="s">
        <v>2470</v>
      </c>
      <c r="E882" s="4">
        <v>75</v>
      </c>
      <c r="F882" s="4">
        <v>110</v>
      </c>
      <c r="G882" s="1" t="s">
        <v>2471</v>
      </c>
      <c r="H882" s="3">
        <v>1</v>
      </c>
      <c r="I882" s="1" t="s">
        <v>2435</v>
      </c>
    </row>
    <row r="883" spans="1:19" x14ac:dyDescent="0.2">
      <c r="A883" s="1" t="s">
        <v>2472</v>
      </c>
      <c r="B883" s="1" t="s">
        <v>2432</v>
      </c>
      <c r="C883" s="1" t="s">
        <v>73</v>
      </c>
      <c r="D883" s="1" t="s">
        <v>2473</v>
      </c>
      <c r="E883" s="4">
        <v>87</v>
      </c>
      <c r="F883" s="4">
        <v>89</v>
      </c>
      <c r="G883" s="1" t="s">
        <v>2474</v>
      </c>
      <c r="H883" s="1">
        <v>3</v>
      </c>
      <c r="I883" s="1" t="s">
        <v>2435</v>
      </c>
    </row>
    <row r="884" spans="1:19" x14ac:dyDescent="0.2">
      <c r="A884" s="1" t="s">
        <v>2475</v>
      </c>
      <c r="B884" s="1" t="s">
        <v>2476</v>
      </c>
      <c r="C884" s="1" t="s">
        <v>73</v>
      </c>
      <c r="D884" s="1" t="s">
        <v>2477</v>
      </c>
      <c r="E884" s="4">
        <v>20</v>
      </c>
      <c r="F884" s="4">
        <v>76</v>
      </c>
      <c r="G884" s="1" t="s">
        <v>2478</v>
      </c>
      <c r="H884" s="1">
        <v>7</v>
      </c>
      <c r="I884" s="1" t="s">
        <v>2435</v>
      </c>
    </row>
    <row r="885" spans="1:19" x14ac:dyDescent="0.2">
      <c r="A885" s="1" t="s">
        <v>2479</v>
      </c>
      <c r="B885" s="1" t="s">
        <v>2432</v>
      </c>
      <c r="C885" s="1" t="s">
        <v>115</v>
      </c>
      <c r="D885" s="1" t="s">
        <v>2480</v>
      </c>
      <c r="E885" s="4">
        <v>53</v>
      </c>
      <c r="F885" s="13">
        <v>63</v>
      </c>
      <c r="G885" s="1" t="s">
        <v>36</v>
      </c>
      <c r="H885" s="1">
        <v>10</v>
      </c>
      <c r="I885" t="s">
        <v>2435</v>
      </c>
    </row>
    <row r="886" spans="1:19" x14ac:dyDescent="0.2">
      <c r="A886" s="1" t="s">
        <v>2481</v>
      </c>
      <c r="B886" s="1" t="s">
        <v>2432</v>
      </c>
      <c r="C886" s="1" t="s">
        <v>261</v>
      </c>
      <c r="D886" s="1" t="s">
        <v>2482</v>
      </c>
      <c r="E886" s="4">
        <v>48</v>
      </c>
      <c r="F886" s="4">
        <v>62</v>
      </c>
      <c r="G886" s="1" t="s">
        <v>445</v>
      </c>
      <c r="H886" s="1">
        <v>3</v>
      </c>
      <c r="I886" s="1" t="s">
        <v>2435</v>
      </c>
    </row>
    <row r="887" spans="1:19" x14ac:dyDescent="0.2">
      <c r="A887" s="1" t="s">
        <v>2483</v>
      </c>
      <c r="B887" s="1" t="s">
        <v>2432</v>
      </c>
      <c r="C887" s="1" t="s">
        <v>87</v>
      </c>
      <c r="D887" s="1" t="s">
        <v>2484</v>
      </c>
      <c r="E887" s="4">
        <v>38</v>
      </c>
      <c r="F887" s="4">
        <v>44</v>
      </c>
      <c r="G887" s="1" t="s">
        <v>2485</v>
      </c>
      <c r="H887" s="1">
        <v>7</v>
      </c>
      <c r="I887" s="1" t="s">
        <v>2435</v>
      </c>
    </row>
    <row r="888" spans="1:19" x14ac:dyDescent="0.2">
      <c r="A888" s="1" t="s">
        <v>2489</v>
      </c>
      <c r="B888" s="1" t="s">
        <v>2432</v>
      </c>
      <c r="C888" s="1" t="s">
        <v>87</v>
      </c>
      <c r="D888" s="1" t="s">
        <v>2490</v>
      </c>
      <c r="E888" s="4">
        <v>38</v>
      </c>
      <c r="F888" s="4">
        <v>38</v>
      </c>
      <c r="G888" s="1" t="s">
        <v>2491</v>
      </c>
      <c r="H888" s="1">
        <v>7</v>
      </c>
      <c r="I888" s="1" t="s">
        <v>2435</v>
      </c>
    </row>
    <row r="889" spans="1:19" x14ac:dyDescent="0.2">
      <c r="A889" s="1" t="s">
        <v>2486</v>
      </c>
      <c r="B889" s="1" t="s">
        <v>2432</v>
      </c>
      <c r="C889" s="1" t="s">
        <v>17</v>
      </c>
      <c r="D889" s="1" t="s">
        <v>2487</v>
      </c>
      <c r="E889" s="4">
        <v>15</v>
      </c>
      <c r="F889" s="4">
        <v>38</v>
      </c>
      <c r="G889" s="1" t="s">
        <v>2488</v>
      </c>
      <c r="H889" s="1">
        <v>7</v>
      </c>
      <c r="I889" s="1" t="s">
        <v>2435</v>
      </c>
    </row>
    <row r="890" spans="1:19" x14ac:dyDescent="0.2">
      <c r="A890" s="1" t="s">
        <v>2492</v>
      </c>
      <c r="B890" s="1" t="s">
        <v>2432</v>
      </c>
      <c r="C890" s="1" t="s">
        <v>87</v>
      </c>
      <c r="D890" s="1" t="s">
        <v>2493</v>
      </c>
      <c r="E890" s="4">
        <v>20</v>
      </c>
      <c r="F890" s="4">
        <v>28</v>
      </c>
      <c r="G890" s="1" t="s">
        <v>2494</v>
      </c>
      <c r="H890" s="1">
        <v>10</v>
      </c>
      <c r="I890" s="1" t="s">
        <v>2435</v>
      </c>
    </row>
    <row r="891" spans="1:19" x14ac:dyDescent="0.2">
      <c r="A891" s="1" t="s">
        <v>2495</v>
      </c>
      <c r="B891" s="1" t="s">
        <v>2432</v>
      </c>
      <c r="C891" s="1" t="s">
        <v>138</v>
      </c>
      <c r="D891" s="1" t="s">
        <v>2496</v>
      </c>
      <c r="E891" s="4">
        <v>9</v>
      </c>
      <c r="F891" s="4">
        <v>27</v>
      </c>
      <c r="G891" s="1" t="s">
        <v>2497</v>
      </c>
      <c r="H891" s="1">
        <v>3</v>
      </c>
      <c r="I891" s="1" t="s">
        <v>2435</v>
      </c>
    </row>
    <row r="892" spans="1:19" x14ac:dyDescent="0.2">
      <c r="A892" s="1" t="s">
        <v>2498</v>
      </c>
      <c r="B892" s="1" t="s">
        <v>2476</v>
      </c>
      <c r="C892" s="1" t="s">
        <v>87</v>
      </c>
      <c r="D892" s="1" t="s">
        <v>2499</v>
      </c>
      <c r="E892" s="4">
        <v>23</v>
      </c>
      <c r="F892" s="4">
        <v>23</v>
      </c>
      <c r="G892" s="1" t="s">
        <v>2500</v>
      </c>
      <c r="H892" s="1">
        <v>7</v>
      </c>
      <c r="I892" s="1" t="s">
        <v>2435</v>
      </c>
    </row>
    <row r="893" spans="1:19" x14ac:dyDescent="0.2">
      <c r="A893" s="1" t="s">
        <v>2498</v>
      </c>
      <c r="B893" s="1" t="s">
        <v>2454</v>
      </c>
      <c r="C893" s="1" t="s">
        <v>87</v>
      </c>
      <c r="D893" s="1" t="s">
        <v>2501</v>
      </c>
      <c r="E893" s="4">
        <v>23</v>
      </c>
      <c r="F893" s="4">
        <v>23</v>
      </c>
      <c r="G893" s="1" t="s">
        <v>2500</v>
      </c>
      <c r="H893" s="1">
        <v>7</v>
      </c>
      <c r="I893" s="1" t="s">
        <v>2435</v>
      </c>
      <c r="O893" s="1"/>
      <c r="P893" s="1"/>
      <c r="Q893" s="1"/>
      <c r="R893" s="1"/>
      <c r="S893" s="1"/>
    </row>
    <row r="894" spans="1:19" x14ac:dyDescent="0.2">
      <c r="A894" s="6" t="s">
        <v>2502</v>
      </c>
      <c r="B894" s="1" t="s">
        <v>2432</v>
      </c>
      <c r="C894" s="1" t="s">
        <v>194</v>
      </c>
      <c r="D894" s="1" t="s">
        <v>2503</v>
      </c>
      <c r="E894" s="4">
        <v>15</v>
      </c>
      <c r="F894" s="12">
        <v>22</v>
      </c>
      <c r="G894" s="1" t="s">
        <v>1891</v>
      </c>
      <c r="H894" s="1">
        <v>2</v>
      </c>
      <c r="I894" s="1" t="s">
        <v>2435</v>
      </c>
    </row>
    <row r="895" spans="1:19" x14ac:dyDescent="0.2">
      <c r="A895" s="1" t="s">
        <v>2509</v>
      </c>
      <c r="B895" s="1" t="s">
        <v>2510</v>
      </c>
      <c r="C895" s="1" t="s">
        <v>261</v>
      </c>
      <c r="D895" s="1" t="s">
        <v>2511</v>
      </c>
      <c r="E895" s="4">
        <v>13</v>
      </c>
      <c r="F895" s="4">
        <v>17</v>
      </c>
      <c r="G895" s="1" t="s">
        <v>2512</v>
      </c>
      <c r="H895" s="1">
        <v>7</v>
      </c>
      <c r="I895" s="1" t="s">
        <v>2435</v>
      </c>
    </row>
    <row r="896" spans="1:19" x14ac:dyDescent="0.2">
      <c r="A896" s="1" t="s">
        <v>2506</v>
      </c>
      <c r="B896" s="1" t="s">
        <v>2476</v>
      </c>
      <c r="C896" s="1" t="s">
        <v>87</v>
      </c>
      <c r="D896" s="1" t="s">
        <v>2507</v>
      </c>
      <c r="E896" s="4">
        <v>7</v>
      </c>
      <c r="F896" s="4">
        <v>17</v>
      </c>
      <c r="G896" s="1" t="s">
        <v>2508</v>
      </c>
      <c r="H896" s="1">
        <v>7</v>
      </c>
      <c r="I896" s="1" t="s">
        <v>2435</v>
      </c>
    </row>
    <row r="897" spans="1:20" x14ac:dyDescent="0.2">
      <c r="A897" s="1" t="s">
        <v>2504</v>
      </c>
      <c r="B897" s="1" t="s">
        <v>2432</v>
      </c>
      <c r="C897" s="1" t="s">
        <v>34</v>
      </c>
      <c r="D897" s="1" t="s">
        <v>2505</v>
      </c>
      <c r="E897" s="4">
        <v>14</v>
      </c>
      <c r="F897" s="4">
        <v>17</v>
      </c>
      <c r="G897" s="1" t="s">
        <v>1732</v>
      </c>
      <c r="H897" s="1">
        <v>7</v>
      </c>
      <c r="I897" s="1" t="s">
        <v>2435</v>
      </c>
      <c r="T897" s="1"/>
    </row>
    <row r="898" spans="1:20" x14ac:dyDescent="0.2">
      <c r="A898" s="1" t="s">
        <v>2513</v>
      </c>
      <c r="B898" s="1" t="s">
        <v>2432</v>
      </c>
      <c r="C898" s="1" t="s">
        <v>34</v>
      </c>
      <c r="D898" s="1" t="s">
        <v>2514</v>
      </c>
      <c r="E898" s="4">
        <v>7</v>
      </c>
      <c r="F898" s="4">
        <v>10</v>
      </c>
      <c r="G898" s="1" t="s">
        <v>2515</v>
      </c>
      <c r="H898" s="1">
        <v>2</v>
      </c>
      <c r="I898" s="1" t="s">
        <v>2435</v>
      </c>
    </row>
    <row r="899" spans="1:20" x14ac:dyDescent="0.2">
      <c r="A899" s="1" t="s">
        <v>2516</v>
      </c>
      <c r="B899" s="1" t="s">
        <v>38</v>
      </c>
      <c r="C899" s="1">
        <v>1998</v>
      </c>
      <c r="D899" s="1" t="s">
        <v>2517</v>
      </c>
      <c r="E899" s="14">
        <v>341</v>
      </c>
      <c r="F899" s="12">
        <v>4676</v>
      </c>
      <c r="G899" s="1" t="s">
        <v>140</v>
      </c>
      <c r="H899" s="1">
        <v>7</v>
      </c>
      <c r="I899" s="1" t="s">
        <v>2518</v>
      </c>
    </row>
    <row r="900" spans="1:20" x14ac:dyDescent="0.2">
      <c r="A900" s="1" t="s">
        <v>2519</v>
      </c>
      <c r="B900" s="1" t="s">
        <v>2520</v>
      </c>
      <c r="C900" s="1" t="s">
        <v>115</v>
      </c>
      <c r="D900" s="1" t="s">
        <v>2521</v>
      </c>
      <c r="E900" s="4">
        <v>114</v>
      </c>
      <c r="F900" s="4">
        <v>107</v>
      </c>
      <c r="G900" s="1" t="s">
        <v>2522</v>
      </c>
      <c r="H900" s="1">
        <v>7</v>
      </c>
      <c r="I900" s="1" t="s">
        <v>2518</v>
      </c>
    </row>
    <row r="901" spans="1:20" x14ac:dyDescent="0.2">
      <c r="A901" s="1" t="s">
        <v>2523</v>
      </c>
      <c r="B901" s="1" t="s">
        <v>2524</v>
      </c>
      <c r="C901" s="1" t="s">
        <v>261</v>
      </c>
      <c r="D901" s="1" t="s">
        <v>2525</v>
      </c>
      <c r="E901" s="4">
        <v>96</v>
      </c>
      <c r="F901" s="4">
        <v>95</v>
      </c>
      <c r="G901" s="1" t="s">
        <v>693</v>
      </c>
      <c r="H901" s="1">
        <v>3</v>
      </c>
      <c r="I901" s="1" t="s">
        <v>2518</v>
      </c>
    </row>
    <row r="902" spans="1:20" x14ac:dyDescent="0.2">
      <c r="A902" s="1" t="s">
        <v>2526</v>
      </c>
      <c r="B902" s="1" t="s">
        <v>2524</v>
      </c>
      <c r="C902" s="1" t="s">
        <v>115</v>
      </c>
      <c r="D902" s="1" t="s">
        <v>2527</v>
      </c>
      <c r="E902" s="4">
        <v>20</v>
      </c>
      <c r="F902" s="13">
        <v>17</v>
      </c>
      <c r="G902" s="1" t="s">
        <v>2528</v>
      </c>
      <c r="H902" s="1">
        <v>7</v>
      </c>
      <c r="I902" t="s">
        <v>2518</v>
      </c>
    </row>
    <row r="903" spans="1:20" x14ac:dyDescent="0.2">
      <c r="A903" s="1" t="s">
        <v>2529</v>
      </c>
      <c r="B903" s="1" t="s">
        <v>2530</v>
      </c>
      <c r="C903" s="1" t="s">
        <v>73</v>
      </c>
      <c r="D903" s="1" t="s">
        <v>2531</v>
      </c>
      <c r="E903" s="4">
        <v>18</v>
      </c>
      <c r="F903" s="4">
        <v>29</v>
      </c>
      <c r="G903" s="1" t="s">
        <v>2532</v>
      </c>
      <c r="H903" s="1">
        <v>3</v>
      </c>
      <c r="I903" s="1" t="s">
        <v>2533</v>
      </c>
    </row>
    <row r="904" spans="1:20" x14ac:dyDescent="0.2">
      <c r="A904" s="1" t="s">
        <v>2534</v>
      </c>
      <c r="B904" s="1" t="s">
        <v>2535</v>
      </c>
      <c r="C904" s="1">
        <v>1994</v>
      </c>
      <c r="D904" s="1" t="s">
        <v>2536</v>
      </c>
      <c r="E904" s="12">
        <v>128</v>
      </c>
      <c r="F904" s="4">
        <v>2118</v>
      </c>
      <c r="G904" s="1" t="s">
        <v>2537</v>
      </c>
      <c r="H904" s="1">
        <v>7</v>
      </c>
      <c r="I904" s="1" t="s">
        <v>2538</v>
      </c>
      <c r="J904" s="1"/>
      <c r="K904" s="1"/>
      <c r="L904" s="1" t="s">
        <v>2539</v>
      </c>
      <c r="M904" s="1"/>
      <c r="N904" s="1"/>
    </row>
    <row r="905" spans="1:20" x14ac:dyDescent="0.2">
      <c r="A905" s="1" t="s">
        <v>2540</v>
      </c>
      <c r="B905" s="1" t="s">
        <v>2535</v>
      </c>
      <c r="C905" s="1" t="s">
        <v>194</v>
      </c>
      <c r="D905" s="1" t="s">
        <v>2541</v>
      </c>
      <c r="E905" s="4">
        <v>66</v>
      </c>
      <c r="F905" s="4">
        <v>1703</v>
      </c>
      <c r="G905" s="1" t="s">
        <v>140</v>
      </c>
      <c r="H905" s="1">
        <v>7</v>
      </c>
      <c r="I905" s="1" t="s">
        <v>2538</v>
      </c>
    </row>
    <row r="906" spans="1:20" x14ac:dyDescent="0.2">
      <c r="A906" s="1" t="s">
        <v>2542</v>
      </c>
      <c r="B906" s="1" t="s">
        <v>2543</v>
      </c>
      <c r="C906" s="1" t="s">
        <v>34</v>
      </c>
      <c r="D906" s="1" t="s">
        <v>2544</v>
      </c>
      <c r="E906" s="4">
        <v>44</v>
      </c>
      <c r="F906" s="4">
        <v>1212</v>
      </c>
      <c r="G906" s="1" t="s">
        <v>2537</v>
      </c>
      <c r="H906" s="1">
        <v>7</v>
      </c>
      <c r="I906" s="1" t="s">
        <v>2538</v>
      </c>
    </row>
    <row r="907" spans="1:20" x14ac:dyDescent="0.2">
      <c r="A907" s="1" t="s">
        <v>2545</v>
      </c>
      <c r="B907" s="1" t="s">
        <v>2543</v>
      </c>
      <c r="C907" s="1" t="s">
        <v>138</v>
      </c>
      <c r="D907" s="1" t="s">
        <v>2546</v>
      </c>
      <c r="E907" s="4">
        <v>119</v>
      </c>
      <c r="F907" s="4">
        <v>869</v>
      </c>
      <c r="G907" s="1" t="s">
        <v>2497</v>
      </c>
      <c r="H907" s="1">
        <v>3</v>
      </c>
      <c r="I907" s="1" t="s">
        <v>2538</v>
      </c>
    </row>
    <row r="908" spans="1:20" x14ac:dyDescent="0.2">
      <c r="A908" s="6" t="s">
        <v>2547</v>
      </c>
      <c r="B908" s="1" t="s">
        <v>2535</v>
      </c>
      <c r="C908" s="1" t="s">
        <v>261</v>
      </c>
      <c r="D908" s="1" t="s">
        <v>2548</v>
      </c>
      <c r="E908" s="12">
        <v>31</v>
      </c>
      <c r="F908" s="4">
        <v>850</v>
      </c>
      <c r="G908" s="1" t="s">
        <v>2537</v>
      </c>
      <c r="H908" s="1">
        <v>7</v>
      </c>
      <c r="I908" s="1" t="s">
        <v>2538</v>
      </c>
    </row>
    <row r="909" spans="1:20" x14ac:dyDescent="0.2">
      <c r="A909" s="1" t="s">
        <v>2549</v>
      </c>
      <c r="B909" s="1" t="s">
        <v>2535</v>
      </c>
      <c r="C909" s="1" t="s">
        <v>261</v>
      </c>
      <c r="D909" s="1" t="s">
        <v>2536</v>
      </c>
      <c r="E909" s="4">
        <v>128</v>
      </c>
      <c r="F909" s="4">
        <v>848</v>
      </c>
      <c r="G909" s="1" t="s">
        <v>2537</v>
      </c>
      <c r="H909" s="1">
        <v>7</v>
      </c>
      <c r="I909" s="1" t="s">
        <v>2538</v>
      </c>
    </row>
    <row r="910" spans="1:20" x14ac:dyDescent="0.2">
      <c r="A910" s="1" t="s">
        <v>2550</v>
      </c>
      <c r="B910" s="1" t="s">
        <v>2535</v>
      </c>
      <c r="C910" s="1" t="s">
        <v>143</v>
      </c>
      <c r="D910" s="1" t="s">
        <v>2551</v>
      </c>
      <c r="E910" s="4">
        <v>31</v>
      </c>
      <c r="F910" s="4">
        <v>760</v>
      </c>
      <c r="G910" s="1" t="s">
        <v>140</v>
      </c>
      <c r="H910" s="1">
        <v>7</v>
      </c>
      <c r="I910" s="1" t="s">
        <v>2538</v>
      </c>
    </row>
    <row r="911" spans="1:20" x14ac:dyDescent="0.2">
      <c r="A911" s="6" t="s">
        <v>2552</v>
      </c>
      <c r="B911" s="1" t="s">
        <v>2535</v>
      </c>
      <c r="C911" s="1" t="s">
        <v>194</v>
      </c>
      <c r="D911" s="1" t="s">
        <v>2553</v>
      </c>
      <c r="E911" s="12">
        <v>52</v>
      </c>
      <c r="F911" s="12">
        <v>469</v>
      </c>
      <c r="G911" s="1" t="s">
        <v>140</v>
      </c>
      <c r="H911" s="1">
        <v>7</v>
      </c>
      <c r="I911" s="1" t="s">
        <v>2538</v>
      </c>
    </row>
    <row r="912" spans="1:20" x14ac:dyDescent="0.2">
      <c r="A912" s="1" t="s">
        <v>2554</v>
      </c>
      <c r="B912" s="1" t="s">
        <v>2535</v>
      </c>
      <c r="C912" s="1" t="s">
        <v>34</v>
      </c>
      <c r="D912" s="1" t="s">
        <v>2555</v>
      </c>
      <c r="E912" s="4">
        <v>62</v>
      </c>
      <c r="F912" s="4">
        <v>446</v>
      </c>
      <c r="G912" s="1" t="s">
        <v>140</v>
      </c>
      <c r="H912" s="1">
        <v>7</v>
      </c>
      <c r="I912" s="1" t="s">
        <v>2538</v>
      </c>
    </row>
    <row r="913" spans="1:20" x14ac:dyDescent="0.2">
      <c r="A913" s="1" t="s">
        <v>2556</v>
      </c>
      <c r="B913" s="1" t="s">
        <v>2535</v>
      </c>
      <c r="C913" s="1">
        <v>1996</v>
      </c>
      <c r="D913" s="1" t="s">
        <v>2557</v>
      </c>
      <c r="E913" s="12">
        <v>29</v>
      </c>
      <c r="F913" s="12">
        <v>423</v>
      </c>
      <c r="G913" s="1" t="s">
        <v>140</v>
      </c>
      <c r="H913" s="1">
        <v>7</v>
      </c>
      <c r="I913" s="1" t="s">
        <v>2538</v>
      </c>
    </row>
    <row r="914" spans="1:20" x14ac:dyDescent="0.2">
      <c r="A914" s="1" t="s">
        <v>2558</v>
      </c>
      <c r="B914" s="1" t="s">
        <v>2535</v>
      </c>
      <c r="C914" s="1" t="s">
        <v>194</v>
      </c>
      <c r="D914" s="1" t="s">
        <v>2559</v>
      </c>
      <c r="E914" s="4">
        <v>66</v>
      </c>
      <c r="F914" s="4">
        <v>258</v>
      </c>
      <c r="G914" s="1" t="s">
        <v>140</v>
      </c>
      <c r="H914" s="1">
        <v>7</v>
      </c>
      <c r="I914" s="1" t="s">
        <v>2538</v>
      </c>
    </row>
    <row r="915" spans="1:20" x14ac:dyDescent="0.2">
      <c r="A915" s="1" t="s">
        <v>2560</v>
      </c>
      <c r="B915" s="1" t="s">
        <v>2535</v>
      </c>
      <c r="C915" s="1" t="s">
        <v>34</v>
      </c>
      <c r="D915" s="1" t="s">
        <v>2561</v>
      </c>
      <c r="E915" s="4">
        <v>62</v>
      </c>
      <c r="F915" s="4">
        <v>98</v>
      </c>
      <c r="G915" s="1" t="s">
        <v>140</v>
      </c>
      <c r="H915" s="1">
        <v>7</v>
      </c>
      <c r="I915" s="1" t="s">
        <v>2538</v>
      </c>
    </row>
    <row r="916" spans="1:20" x14ac:dyDescent="0.2">
      <c r="A916" s="1" t="s">
        <v>2562</v>
      </c>
      <c r="B916" s="1" t="s">
        <v>38</v>
      </c>
      <c r="C916" s="1" t="s">
        <v>87</v>
      </c>
      <c r="D916" s="1" t="s">
        <v>2563</v>
      </c>
      <c r="E916" s="4">
        <v>14</v>
      </c>
      <c r="F916" s="4">
        <v>2</v>
      </c>
      <c r="G916" s="1" t="s">
        <v>140</v>
      </c>
      <c r="H916" s="1">
        <v>7</v>
      </c>
      <c r="I916" s="1" t="s">
        <v>2564</v>
      </c>
    </row>
    <row r="917" spans="1:20" x14ac:dyDescent="0.2">
      <c r="A917" s="1" t="s">
        <v>2565</v>
      </c>
      <c r="B917" s="1" t="s">
        <v>2476</v>
      </c>
      <c r="C917" s="1" t="s">
        <v>73</v>
      </c>
      <c r="D917" s="1" t="s">
        <v>2566</v>
      </c>
      <c r="E917" s="4">
        <v>20</v>
      </c>
      <c r="F917" s="12">
        <v>25</v>
      </c>
      <c r="G917" s="1" t="s">
        <v>2478</v>
      </c>
      <c r="H917" s="1">
        <v>7</v>
      </c>
      <c r="I917" s="6" t="s">
        <v>2567</v>
      </c>
    </row>
    <row r="918" spans="1:20" x14ac:dyDescent="0.2">
      <c r="A918" s="1" t="s">
        <v>2568</v>
      </c>
      <c r="B918" s="1" t="s">
        <v>385</v>
      </c>
      <c r="C918" s="1" t="s">
        <v>261</v>
      </c>
      <c r="D918" s="1" t="s">
        <v>2569</v>
      </c>
      <c r="E918" s="4">
        <v>64</v>
      </c>
      <c r="F918" s="4">
        <v>18</v>
      </c>
      <c r="G918" s="1" t="s">
        <v>2570</v>
      </c>
      <c r="H918" s="1">
        <v>2</v>
      </c>
      <c r="I918" s="1" t="s">
        <v>2571</v>
      </c>
    </row>
    <row r="919" spans="1:20" x14ac:dyDescent="0.2">
      <c r="A919" s="1" t="s">
        <v>2572</v>
      </c>
      <c r="B919" s="1" t="s">
        <v>260</v>
      </c>
      <c r="C919" s="1" t="s">
        <v>17</v>
      </c>
      <c r="D919" s="1" t="s">
        <v>2573</v>
      </c>
      <c r="E919" s="4">
        <v>93</v>
      </c>
      <c r="F919" s="4">
        <v>99</v>
      </c>
      <c r="G919" s="1" t="s">
        <v>2574</v>
      </c>
      <c r="H919" s="1">
        <v>2</v>
      </c>
      <c r="I919" s="1" t="s">
        <v>2575</v>
      </c>
    </row>
    <row r="920" spans="1:20" x14ac:dyDescent="0.2">
      <c r="A920" s="1" t="s">
        <v>2576</v>
      </c>
      <c r="B920" s="1" t="s">
        <v>260</v>
      </c>
      <c r="C920" s="1" t="s">
        <v>235</v>
      </c>
      <c r="D920" s="1" t="s">
        <v>2577</v>
      </c>
      <c r="E920" s="4">
        <v>68</v>
      </c>
      <c r="F920" s="4">
        <v>85</v>
      </c>
      <c r="G920" s="1" t="s">
        <v>1550</v>
      </c>
      <c r="H920" s="1">
        <v>5</v>
      </c>
      <c r="I920" s="1" t="s">
        <v>2575</v>
      </c>
    </row>
    <row r="921" spans="1:20" x14ac:dyDescent="0.2">
      <c r="A921" s="1" t="s">
        <v>2578</v>
      </c>
      <c r="B921" s="1" t="s">
        <v>2579</v>
      </c>
      <c r="C921" s="1" t="s">
        <v>235</v>
      </c>
      <c r="D921" s="1" t="s">
        <v>2580</v>
      </c>
      <c r="E921" s="4">
        <v>74</v>
      </c>
      <c r="F921" s="4">
        <v>75</v>
      </c>
      <c r="G921" s="1" t="s">
        <v>520</v>
      </c>
      <c r="H921" s="1">
        <v>5</v>
      </c>
      <c r="I921" s="1" t="s">
        <v>2575</v>
      </c>
    </row>
    <row r="922" spans="1:20" x14ac:dyDescent="0.2">
      <c r="A922" s="1" t="s">
        <v>2581</v>
      </c>
      <c r="B922" s="1" t="s">
        <v>2579</v>
      </c>
      <c r="C922" s="1" t="s">
        <v>138</v>
      </c>
      <c r="D922" s="1" t="s">
        <v>2582</v>
      </c>
      <c r="E922" s="4">
        <v>44</v>
      </c>
      <c r="F922" s="4">
        <v>43</v>
      </c>
      <c r="G922" s="1" t="s">
        <v>1732</v>
      </c>
      <c r="H922" s="1">
        <v>7</v>
      </c>
      <c r="I922" s="1" t="s">
        <v>2575</v>
      </c>
    </row>
    <row r="923" spans="1:20" x14ac:dyDescent="0.2">
      <c r="A923" s="1" t="s">
        <v>2583</v>
      </c>
      <c r="B923" s="1" t="s">
        <v>2579</v>
      </c>
      <c r="C923" s="1" t="s">
        <v>87</v>
      </c>
      <c r="D923" s="1" t="s">
        <v>2584</v>
      </c>
      <c r="E923" s="4">
        <v>26</v>
      </c>
      <c r="F923" s="4">
        <v>35</v>
      </c>
      <c r="G923" s="1" t="s">
        <v>1732</v>
      </c>
      <c r="H923" s="1">
        <v>7</v>
      </c>
      <c r="I923" s="1" t="s">
        <v>2575</v>
      </c>
      <c r="T923" s="1"/>
    </row>
    <row r="924" spans="1:20" x14ac:dyDescent="0.2">
      <c r="A924" s="1" t="s">
        <v>2585</v>
      </c>
      <c r="B924" s="1" t="s">
        <v>260</v>
      </c>
      <c r="C924" s="1" t="s">
        <v>143</v>
      </c>
      <c r="D924" s="1" t="s">
        <v>2586</v>
      </c>
      <c r="E924" s="4">
        <v>18</v>
      </c>
      <c r="F924" s="4">
        <v>24</v>
      </c>
      <c r="G924" s="1" t="s">
        <v>520</v>
      </c>
      <c r="H924" s="1">
        <v>5</v>
      </c>
      <c r="I924" s="1" t="s">
        <v>2575</v>
      </c>
    </row>
    <row r="925" spans="1:20" x14ac:dyDescent="0.2">
      <c r="A925" s="1" t="s">
        <v>2587</v>
      </c>
      <c r="B925" s="1" t="s">
        <v>2579</v>
      </c>
      <c r="C925" s="1" t="s">
        <v>87</v>
      </c>
      <c r="D925" s="1" t="s">
        <v>2588</v>
      </c>
      <c r="E925" s="4">
        <v>23</v>
      </c>
      <c r="F925" s="4">
        <v>22</v>
      </c>
      <c r="G925" s="1" t="s">
        <v>2589</v>
      </c>
      <c r="H925" s="1">
        <v>5</v>
      </c>
      <c r="I925" s="1" t="s">
        <v>2575</v>
      </c>
    </row>
    <row r="926" spans="1:20" x14ac:dyDescent="0.2">
      <c r="A926" s="6" t="s">
        <v>2592</v>
      </c>
      <c r="B926" s="6" t="s">
        <v>90</v>
      </c>
      <c r="C926" s="1" t="s">
        <v>138</v>
      </c>
      <c r="D926" s="1" t="s">
        <v>2593</v>
      </c>
      <c r="E926" s="4">
        <v>8</v>
      </c>
      <c r="F926" s="5"/>
      <c r="G926" s="1" t="s">
        <v>2594</v>
      </c>
      <c r="H926" s="3">
        <v>1</v>
      </c>
    </row>
    <row r="927" spans="1:20" x14ac:dyDescent="0.2">
      <c r="A927" s="6" t="s">
        <v>2590</v>
      </c>
      <c r="B927" s="1" t="s">
        <v>10</v>
      </c>
      <c r="C927" s="1" t="s">
        <v>115</v>
      </c>
      <c r="D927" s="1" t="s">
        <v>2591</v>
      </c>
      <c r="E927" s="4">
        <v>35</v>
      </c>
      <c r="F927" s="5"/>
      <c r="G927" s="1" t="s">
        <v>112</v>
      </c>
      <c r="H927" s="1">
        <v>2</v>
      </c>
    </row>
    <row r="928" spans="1:20" x14ac:dyDescent="0.2">
      <c r="A928" s="1" t="s">
        <v>2595</v>
      </c>
      <c r="B928" s="1" t="s">
        <v>506</v>
      </c>
      <c r="C928" s="1" t="s">
        <v>138</v>
      </c>
      <c r="D928" s="1" t="s">
        <v>2596</v>
      </c>
      <c r="E928" s="4">
        <v>13</v>
      </c>
      <c r="F928" s="5"/>
      <c r="G928" s="1" t="s">
        <v>162</v>
      </c>
      <c r="H928" s="1">
        <v>3</v>
      </c>
    </row>
    <row r="929" spans="1:19" x14ac:dyDescent="0.2">
      <c r="A929" s="1" t="s">
        <v>2597</v>
      </c>
      <c r="B929" s="1" t="s">
        <v>277</v>
      </c>
      <c r="C929" s="1">
        <v>1994</v>
      </c>
      <c r="D929" s="1" t="s">
        <v>257</v>
      </c>
      <c r="E929" s="12">
        <v>10</v>
      </c>
      <c r="F929" s="4"/>
      <c r="G929" s="1" t="s">
        <v>2650</v>
      </c>
      <c r="H929" s="1">
        <v>7</v>
      </c>
      <c r="I929" s="1"/>
      <c r="J929" s="1"/>
      <c r="K929" s="1"/>
      <c r="L929" s="1"/>
      <c r="M929" s="1"/>
      <c r="N929" s="1"/>
      <c r="O929" s="1"/>
      <c r="P929" s="1"/>
      <c r="Q929" s="1"/>
      <c r="R929" s="1"/>
      <c r="S929" s="1"/>
    </row>
    <row r="930" spans="1:19" x14ac:dyDescent="0.2">
      <c r="C930" s="19"/>
      <c r="E930" s="20"/>
      <c r="G930" s="20"/>
      <c r="H930" s="20"/>
    </row>
    <row r="954" spans="1:9" x14ac:dyDescent="0.2">
      <c r="A954" s="25" t="s">
        <v>2655</v>
      </c>
      <c r="C954" t="s">
        <v>2630</v>
      </c>
      <c r="D954" s="14">
        <f>AVERAGE(F955:F989)</f>
        <v>117.88571428571429</v>
      </c>
    </row>
    <row r="955" spans="1:9" x14ac:dyDescent="0.2">
      <c r="A955" s="1" t="s">
        <v>2392</v>
      </c>
      <c r="B955" s="1" t="s">
        <v>2393</v>
      </c>
      <c r="C955" s="1" t="s">
        <v>143</v>
      </c>
      <c r="D955" s="1" t="s">
        <v>2394</v>
      </c>
      <c r="E955" s="4">
        <v>98</v>
      </c>
      <c r="F955" s="4">
        <v>115</v>
      </c>
      <c r="G955" s="1" t="s">
        <v>693</v>
      </c>
      <c r="H955" s="1">
        <v>3</v>
      </c>
      <c r="I955" s="1" t="s">
        <v>2395</v>
      </c>
    </row>
    <row r="956" spans="1:9" x14ac:dyDescent="0.2">
      <c r="A956" s="1" t="s">
        <v>2396</v>
      </c>
      <c r="B956" s="1" t="s">
        <v>2393</v>
      </c>
      <c r="C956" s="1" t="s">
        <v>138</v>
      </c>
      <c r="D956" s="1" t="s">
        <v>2397</v>
      </c>
      <c r="E956" s="4">
        <v>34</v>
      </c>
      <c r="F956" s="4">
        <v>78</v>
      </c>
      <c r="G956" s="1" t="s">
        <v>2398</v>
      </c>
      <c r="H956" s="1">
        <v>7</v>
      </c>
      <c r="I956" s="1" t="s">
        <v>2395</v>
      </c>
    </row>
    <row r="957" spans="1:9" x14ac:dyDescent="0.2">
      <c r="A957" s="1" t="s">
        <v>2431</v>
      </c>
      <c r="B957" s="1" t="s">
        <v>2432</v>
      </c>
      <c r="C957" s="1" t="s">
        <v>261</v>
      </c>
      <c r="D957" s="1" t="s">
        <v>2433</v>
      </c>
      <c r="E957" s="4">
        <v>162</v>
      </c>
      <c r="F957" s="4">
        <v>631</v>
      </c>
      <c r="G957" s="1" t="s">
        <v>2434</v>
      </c>
      <c r="H957" s="1">
        <v>2</v>
      </c>
      <c r="I957" s="1" t="s">
        <v>2435</v>
      </c>
    </row>
    <row r="958" spans="1:9" x14ac:dyDescent="0.2">
      <c r="A958" s="1" t="s">
        <v>2436</v>
      </c>
      <c r="B958" s="1" t="s">
        <v>2432</v>
      </c>
      <c r="C958" s="1" t="s">
        <v>261</v>
      </c>
      <c r="D958" s="1" t="s">
        <v>2437</v>
      </c>
      <c r="E958" s="4">
        <v>280</v>
      </c>
      <c r="F958" s="12">
        <v>384</v>
      </c>
      <c r="G958" s="1" t="s">
        <v>96</v>
      </c>
      <c r="H958" s="3">
        <v>1</v>
      </c>
      <c r="I958" s="1" t="s">
        <v>2435</v>
      </c>
    </row>
    <row r="959" spans="1:9" x14ac:dyDescent="0.2">
      <c r="A959" s="1" t="s">
        <v>2438</v>
      </c>
      <c r="B959" s="1" t="s">
        <v>2432</v>
      </c>
      <c r="C959" s="1" t="s">
        <v>138</v>
      </c>
      <c r="D959" s="1" t="s">
        <v>2439</v>
      </c>
      <c r="E959" s="4">
        <v>220</v>
      </c>
      <c r="F959" s="13">
        <v>327</v>
      </c>
      <c r="G959" s="1" t="s">
        <v>2440</v>
      </c>
      <c r="H959" s="1">
        <v>7</v>
      </c>
      <c r="I959" s="11" t="s">
        <v>2435</v>
      </c>
    </row>
    <row r="960" spans="1:9" x14ac:dyDescent="0.2">
      <c r="A960" s="1" t="s">
        <v>2441</v>
      </c>
      <c r="B960" s="1" t="s">
        <v>2432</v>
      </c>
      <c r="C960" s="1" t="s">
        <v>143</v>
      </c>
      <c r="D960" s="1" t="s">
        <v>2442</v>
      </c>
      <c r="E960" s="4">
        <v>72</v>
      </c>
      <c r="F960" s="4">
        <v>302</v>
      </c>
      <c r="G960" s="1" t="s">
        <v>2443</v>
      </c>
      <c r="H960" s="3">
        <v>1</v>
      </c>
      <c r="I960" s="1" t="s">
        <v>2435</v>
      </c>
    </row>
    <row r="961" spans="1:9" x14ac:dyDescent="0.2">
      <c r="A961" s="1" t="s">
        <v>2444</v>
      </c>
      <c r="B961" s="1" t="s">
        <v>2445</v>
      </c>
      <c r="C961" s="1" t="s">
        <v>115</v>
      </c>
      <c r="D961" s="1" t="s">
        <v>2446</v>
      </c>
      <c r="E961" s="4">
        <v>153</v>
      </c>
      <c r="F961" s="4">
        <v>201</v>
      </c>
      <c r="G961" s="1" t="s">
        <v>2447</v>
      </c>
      <c r="H961" s="1">
        <v>3</v>
      </c>
      <c r="I961" s="1" t="s">
        <v>2435</v>
      </c>
    </row>
    <row r="962" spans="1:9" x14ac:dyDescent="0.2">
      <c r="A962" s="1" t="s">
        <v>2448</v>
      </c>
      <c r="B962" s="1" t="s">
        <v>2432</v>
      </c>
      <c r="C962" s="1" t="s">
        <v>261</v>
      </c>
      <c r="D962" s="1" t="s">
        <v>2449</v>
      </c>
      <c r="E962" s="4">
        <v>109</v>
      </c>
      <c r="F962" s="4">
        <v>184</v>
      </c>
      <c r="G962" s="1" t="s">
        <v>979</v>
      </c>
      <c r="H962" s="1">
        <v>7</v>
      </c>
      <c r="I962" s="1" t="s">
        <v>2435</v>
      </c>
    </row>
    <row r="963" spans="1:9" x14ac:dyDescent="0.2">
      <c r="A963" s="1" t="s">
        <v>2450</v>
      </c>
      <c r="B963" s="1" t="s">
        <v>2432</v>
      </c>
      <c r="C963" s="1" t="s">
        <v>87</v>
      </c>
      <c r="D963" s="1" t="s">
        <v>2451</v>
      </c>
      <c r="E963" s="4">
        <v>109</v>
      </c>
      <c r="F963" s="4">
        <v>177</v>
      </c>
      <c r="G963" s="1" t="s">
        <v>2452</v>
      </c>
      <c r="H963" s="1">
        <v>7</v>
      </c>
      <c r="I963" s="1" t="s">
        <v>2435</v>
      </c>
    </row>
    <row r="964" spans="1:9" x14ac:dyDescent="0.2">
      <c r="A964" s="1" t="s">
        <v>2453</v>
      </c>
      <c r="B964" s="1" t="s">
        <v>2454</v>
      </c>
      <c r="C964" s="1" t="s">
        <v>73</v>
      </c>
      <c r="D964" s="1" t="s">
        <v>2455</v>
      </c>
      <c r="E964" s="4">
        <v>68</v>
      </c>
      <c r="F964" s="4">
        <v>176</v>
      </c>
      <c r="G964" s="1" t="s">
        <v>140</v>
      </c>
      <c r="H964" s="1">
        <v>7</v>
      </c>
      <c r="I964" s="1" t="s">
        <v>2435</v>
      </c>
    </row>
    <row r="965" spans="1:9" x14ac:dyDescent="0.2">
      <c r="A965" s="1" t="s">
        <v>2456</v>
      </c>
      <c r="B965" s="1" t="s">
        <v>2432</v>
      </c>
      <c r="C965" s="1" t="s">
        <v>138</v>
      </c>
      <c r="D965" s="1" t="s">
        <v>2457</v>
      </c>
      <c r="E965" s="4">
        <v>139</v>
      </c>
      <c r="F965" s="4">
        <v>163</v>
      </c>
      <c r="G965" s="1" t="s">
        <v>787</v>
      </c>
      <c r="H965" s="1">
        <v>3</v>
      </c>
      <c r="I965" s="1" t="s">
        <v>2435</v>
      </c>
    </row>
    <row r="966" spans="1:9" x14ac:dyDescent="0.2">
      <c r="A966" s="1" t="s">
        <v>2458</v>
      </c>
      <c r="B966" s="1" t="s">
        <v>2432</v>
      </c>
      <c r="C966" s="1" t="s">
        <v>73</v>
      </c>
      <c r="D966" s="1" t="s">
        <v>2459</v>
      </c>
      <c r="E966" s="4">
        <v>91</v>
      </c>
      <c r="F966" s="4">
        <v>152</v>
      </c>
      <c r="G966" s="1" t="s">
        <v>2452</v>
      </c>
      <c r="H966" s="1">
        <v>7</v>
      </c>
      <c r="I966" s="1" t="s">
        <v>2435</v>
      </c>
    </row>
    <row r="967" spans="1:9" x14ac:dyDescent="0.2">
      <c r="A967" s="1" t="s">
        <v>2460</v>
      </c>
      <c r="B967" s="1" t="s">
        <v>2432</v>
      </c>
      <c r="C967" s="1" t="s">
        <v>261</v>
      </c>
      <c r="D967" s="1" t="s">
        <v>2461</v>
      </c>
      <c r="E967" s="4">
        <v>117</v>
      </c>
      <c r="F967" s="4">
        <v>130</v>
      </c>
      <c r="G967" s="1" t="s">
        <v>459</v>
      </c>
      <c r="H967" s="3">
        <v>1</v>
      </c>
      <c r="I967" s="1" t="s">
        <v>2435</v>
      </c>
    </row>
    <row r="968" spans="1:9" x14ac:dyDescent="0.2">
      <c r="A968" s="1" t="s">
        <v>2462</v>
      </c>
      <c r="B968" s="1" t="s">
        <v>2432</v>
      </c>
      <c r="C968" s="1" t="s">
        <v>235</v>
      </c>
      <c r="D968" s="1" t="s">
        <v>2463</v>
      </c>
      <c r="E968" s="4">
        <v>53</v>
      </c>
      <c r="F968" s="4">
        <v>127</v>
      </c>
      <c r="G968" s="1" t="s">
        <v>787</v>
      </c>
      <c r="H968" s="1">
        <v>3</v>
      </c>
      <c r="I968" s="1" t="s">
        <v>2435</v>
      </c>
    </row>
    <row r="969" spans="1:9" x14ac:dyDescent="0.2">
      <c r="A969" s="1" t="s">
        <v>2464</v>
      </c>
      <c r="B969" s="1" t="s">
        <v>2432</v>
      </c>
      <c r="C969" s="1" t="s">
        <v>138</v>
      </c>
      <c r="D969" s="1" t="s">
        <v>2465</v>
      </c>
      <c r="E969" s="4">
        <v>30</v>
      </c>
      <c r="F969" s="4">
        <v>126</v>
      </c>
      <c r="G969" s="1" t="s">
        <v>255</v>
      </c>
      <c r="H969" s="1">
        <v>7</v>
      </c>
      <c r="I969" s="1" t="s">
        <v>2435</v>
      </c>
    </row>
    <row r="970" spans="1:9" x14ac:dyDescent="0.2">
      <c r="A970" s="1" t="s">
        <v>2466</v>
      </c>
      <c r="B970" s="1" t="s">
        <v>2432</v>
      </c>
      <c r="C970" s="1" t="s">
        <v>34</v>
      </c>
      <c r="D970" s="1" t="s">
        <v>2467</v>
      </c>
      <c r="E970" s="4">
        <v>111</v>
      </c>
      <c r="F970" s="4">
        <v>122</v>
      </c>
      <c r="G970" s="1" t="s">
        <v>2468</v>
      </c>
      <c r="H970" s="1">
        <v>7</v>
      </c>
      <c r="I970" s="1" t="s">
        <v>2435</v>
      </c>
    </row>
    <row r="971" spans="1:9" x14ac:dyDescent="0.2">
      <c r="A971" s="1" t="s">
        <v>2469</v>
      </c>
      <c r="B971" s="1" t="s">
        <v>2432</v>
      </c>
      <c r="C971" s="1" t="s">
        <v>115</v>
      </c>
      <c r="D971" s="1" t="s">
        <v>2470</v>
      </c>
      <c r="E971" s="4">
        <v>75</v>
      </c>
      <c r="F971" s="4">
        <v>110</v>
      </c>
      <c r="G971" s="1" t="s">
        <v>2471</v>
      </c>
      <c r="H971" s="3">
        <v>1</v>
      </c>
      <c r="I971" s="1" t="s">
        <v>2435</v>
      </c>
    </row>
    <row r="972" spans="1:9" x14ac:dyDescent="0.2">
      <c r="A972" s="1" t="s">
        <v>2472</v>
      </c>
      <c r="B972" s="1" t="s">
        <v>2432</v>
      </c>
      <c r="C972" s="1" t="s">
        <v>73</v>
      </c>
      <c r="D972" s="1" t="s">
        <v>2473</v>
      </c>
      <c r="E972" s="4">
        <v>87</v>
      </c>
      <c r="F972" s="4">
        <v>89</v>
      </c>
      <c r="G972" s="1" t="s">
        <v>2474</v>
      </c>
      <c r="H972" s="1">
        <v>3</v>
      </c>
      <c r="I972" s="1" t="s">
        <v>2435</v>
      </c>
    </row>
    <row r="973" spans="1:9" x14ac:dyDescent="0.2">
      <c r="A973" s="1" t="s">
        <v>2475</v>
      </c>
      <c r="B973" s="1" t="s">
        <v>2476</v>
      </c>
      <c r="C973" s="1" t="s">
        <v>73</v>
      </c>
      <c r="D973" s="1" t="s">
        <v>2477</v>
      </c>
      <c r="E973" s="4">
        <v>20</v>
      </c>
      <c r="F973" s="4">
        <v>76</v>
      </c>
      <c r="G973" s="1" t="s">
        <v>2478</v>
      </c>
      <c r="H973" s="1">
        <v>7</v>
      </c>
      <c r="I973" s="1" t="s">
        <v>2435</v>
      </c>
    </row>
    <row r="974" spans="1:9" x14ac:dyDescent="0.2">
      <c r="A974" s="1" t="s">
        <v>2479</v>
      </c>
      <c r="B974" s="1" t="s">
        <v>2432</v>
      </c>
      <c r="C974" s="1" t="s">
        <v>115</v>
      </c>
      <c r="D974" s="1" t="s">
        <v>2480</v>
      </c>
      <c r="E974" s="4">
        <v>53</v>
      </c>
      <c r="F974" s="13">
        <v>63</v>
      </c>
      <c r="G974" s="1" t="s">
        <v>36</v>
      </c>
      <c r="H974" s="1">
        <v>10</v>
      </c>
      <c r="I974" t="s">
        <v>2435</v>
      </c>
    </row>
    <row r="975" spans="1:9" x14ac:dyDescent="0.2">
      <c r="A975" s="1" t="s">
        <v>2481</v>
      </c>
      <c r="B975" s="1" t="s">
        <v>2432</v>
      </c>
      <c r="C975" s="1" t="s">
        <v>261</v>
      </c>
      <c r="D975" s="1" t="s">
        <v>2482</v>
      </c>
      <c r="E975" s="4">
        <v>48</v>
      </c>
      <c r="F975" s="4">
        <v>62</v>
      </c>
      <c r="G975" s="1" t="s">
        <v>445</v>
      </c>
      <c r="H975" s="1">
        <v>3</v>
      </c>
      <c r="I975" s="1" t="s">
        <v>2435</v>
      </c>
    </row>
    <row r="976" spans="1:9" x14ac:dyDescent="0.2">
      <c r="A976" s="1" t="s">
        <v>2483</v>
      </c>
      <c r="B976" s="1" t="s">
        <v>2432</v>
      </c>
      <c r="C976" s="1" t="s">
        <v>87</v>
      </c>
      <c r="D976" s="1" t="s">
        <v>2484</v>
      </c>
      <c r="E976" s="4">
        <v>38</v>
      </c>
      <c r="F976" s="4">
        <v>44</v>
      </c>
      <c r="G976" s="1" t="s">
        <v>2485</v>
      </c>
      <c r="H976" s="1">
        <v>7</v>
      </c>
      <c r="I976" s="1" t="s">
        <v>2435</v>
      </c>
    </row>
    <row r="977" spans="1:19" x14ac:dyDescent="0.2">
      <c r="A977" s="1" t="s">
        <v>2489</v>
      </c>
      <c r="B977" s="1" t="s">
        <v>2432</v>
      </c>
      <c r="C977" s="1" t="s">
        <v>87</v>
      </c>
      <c r="D977" s="1" t="s">
        <v>2490</v>
      </c>
      <c r="E977" s="4">
        <v>38</v>
      </c>
      <c r="F977" s="4">
        <v>38</v>
      </c>
      <c r="G977" s="1" t="s">
        <v>2491</v>
      </c>
      <c r="H977" s="1">
        <v>7</v>
      </c>
      <c r="I977" s="1" t="s">
        <v>2435</v>
      </c>
    </row>
    <row r="978" spans="1:19" x14ac:dyDescent="0.2">
      <c r="A978" s="1" t="s">
        <v>2486</v>
      </c>
      <c r="B978" s="1" t="s">
        <v>2432</v>
      </c>
      <c r="C978" s="1" t="s">
        <v>17</v>
      </c>
      <c r="D978" s="1" t="s">
        <v>2487</v>
      </c>
      <c r="E978" s="4">
        <v>15</v>
      </c>
      <c r="F978" s="4">
        <v>38</v>
      </c>
      <c r="G978" s="1" t="s">
        <v>2488</v>
      </c>
      <c r="H978" s="1">
        <v>7</v>
      </c>
      <c r="I978" s="1" t="s">
        <v>2435</v>
      </c>
    </row>
    <row r="979" spans="1:19" x14ac:dyDescent="0.2">
      <c r="A979" s="1" t="s">
        <v>2492</v>
      </c>
      <c r="B979" s="1" t="s">
        <v>2432</v>
      </c>
      <c r="C979" s="1" t="s">
        <v>87</v>
      </c>
      <c r="D979" s="1" t="s">
        <v>2493</v>
      </c>
      <c r="E979" s="4">
        <v>20</v>
      </c>
      <c r="F979" s="4">
        <v>28</v>
      </c>
      <c r="G979" s="1" t="s">
        <v>2494</v>
      </c>
      <c r="H979" s="1">
        <v>10</v>
      </c>
      <c r="I979" s="1" t="s">
        <v>2435</v>
      </c>
    </row>
    <row r="980" spans="1:19" x14ac:dyDescent="0.2">
      <c r="A980" s="1" t="s">
        <v>2495</v>
      </c>
      <c r="B980" s="1" t="s">
        <v>2432</v>
      </c>
      <c r="C980" s="1" t="s">
        <v>138</v>
      </c>
      <c r="D980" s="1" t="s">
        <v>2496</v>
      </c>
      <c r="E980" s="4">
        <v>9</v>
      </c>
      <c r="F980" s="4">
        <v>27</v>
      </c>
      <c r="G980" s="1" t="s">
        <v>2497</v>
      </c>
      <c r="H980" s="1">
        <v>3</v>
      </c>
      <c r="I980" s="1" t="s">
        <v>2435</v>
      </c>
    </row>
    <row r="981" spans="1:19" x14ac:dyDescent="0.2">
      <c r="A981" s="1" t="s">
        <v>2498</v>
      </c>
      <c r="B981" s="1" t="s">
        <v>2476</v>
      </c>
      <c r="C981" s="1" t="s">
        <v>87</v>
      </c>
      <c r="D981" s="1" t="s">
        <v>2499</v>
      </c>
      <c r="E981" s="4">
        <v>23</v>
      </c>
      <c r="F981" s="4">
        <v>23</v>
      </c>
      <c r="G981" s="1" t="s">
        <v>2500</v>
      </c>
      <c r="H981" s="1">
        <v>7</v>
      </c>
      <c r="I981" s="1" t="s">
        <v>2435</v>
      </c>
    </row>
    <row r="982" spans="1:19" x14ac:dyDescent="0.2">
      <c r="A982" s="1" t="s">
        <v>2498</v>
      </c>
      <c r="B982" s="1" t="s">
        <v>2454</v>
      </c>
      <c r="C982" s="1" t="s">
        <v>87</v>
      </c>
      <c r="D982" s="1" t="s">
        <v>2501</v>
      </c>
      <c r="E982" s="4">
        <v>23</v>
      </c>
      <c r="F982" s="4">
        <v>23</v>
      </c>
      <c r="G982" s="1" t="s">
        <v>2500</v>
      </c>
      <c r="H982" s="1">
        <v>7</v>
      </c>
      <c r="I982" s="1" t="s">
        <v>2435</v>
      </c>
      <c r="O982" s="1"/>
      <c r="P982" s="1"/>
      <c r="Q982" s="1"/>
      <c r="R982" s="1"/>
      <c r="S982" s="1"/>
    </row>
    <row r="983" spans="1:19" x14ac:dyDescent="0.2">
      <c r="A983" s="6" t="s">
        <v>2502</v>
      </c>
      <c r="B983" s="1" t="s">
        <v>2432</v>
      </c>
      <c r="C983" s="1" t="s">
        <v>194</v>
      </c>
      <c r="D983" s="1" t="s">
        <v>2503</v>
      </c>
      <c r="E983" s="4">
        <v>15</v>
      </c>
      <c r="F983" s="12">
        <v>22</v>
      </c>
      <c r="G983" s="1" t="s">
        <v>1891</v>
      </c>
      <c r="H983" s="1">
        <v>2</v>
      </c>
      <c r="I983" s="1" t="s">
        <v>2435</v>
      </c>
    </row>
    <row r="984" spans="1:19" x14ac:dyDescent="0.2">
      <c r="A984" s="1" t="s">
        <v>2509</v>
      </c>
      <c r="B984" s="1" t="s">
        <v>2510</v>
      </c>
      <c r="C984" s="1" t="s">
        <v>261</v>
      </c>
      <c r="D984" s="1" t="s">
        <v>2511</v>
      </c>
      <c r="E984" s="4">
        <v>13</v>
      </c>
      <c r="F984" s="4">
        <v>17</v>
      </c>
      <c r="G984" s="1" t="s">
        <v>2512</v>
      </c>
      <c r="H984" s="1">
        <v>7</v>
      </c>
      <c r="I984" s="1" t="s">
        <v>2435</v>
      </c>
    </row>
    <row r="985" spans="1:19" x14ac:dyDescent="0.2">
      <c r="A985" s="1" t="s">
        <v>2506</v>
      </c>
      <c r="B985" s="1" t="s">
        <v>2476</v>
      </c>
      <c r="C985" s="1" t="s">
        <v>87</v>
      </c>
      <c r="D985" s="1" t="s">
        <v>2507</v>
      </c>
      <c r="E985" s="4">
        <v>7</v>
      </c>
      <c r="F985" s="4">
        <v>17</v>
      </c>
      <c r="G985" s="1" t="s">
        <v>2508</v>
      </c>
      <c r="H985" s="1">
        <v>7</v>
      </c>
      <c r="I985" s="1" t="s">
        <v>2435</v>
      </c>
    </row>
    <row r="986" spans="1:19" x14ac:dyDescent="0.2">
      <c r="A986" s="1" t="s">
        <v>2504</v>
      </c>
      <c r="B986" s="1" t="s">
        <v>2432</v>
      </c>
      <c r="C986" s="1" t="s">
        <v>34</v>
      </c>
      <c r="D986" s="1" t="s">
        <v>2505</v>
      </c>
      <c r="E986" s="4">
        <v>14</v>
      </c>
      <c r="F986" s="4">
        <v>17</v>
      </c>
      <c r="G986" s="1" t="s">
        <v>1732</v>
      </c>
      <c r="H986" s="1">
        <v>7</v>
      </c>
      <c r="I986" s="1" t="s">
        <v>2435</v>
      </c>
    </row>
    <row r="987" spans="1:19" x14ac:dyDescent="0.2">
      <c r="A987" s="1" t="s">
        <v>2513</v>
      </c>
      <c r="B987" s="1" t="s">
        <v>2432</v>
      </c>
      <c r="C987" s="1" t="s">
        <v>34</v>
      </c>
      <c r="D987" s="1" t="s">
        <v>2514</v>
      </c>
      <c r="E987" s="4">
        <v>7</v>
      </c>
      <c r="F987" s="4">
        <v>10</v>
      </c>
      <c r="G987" s="1" t="s">
        <v>2515</v>
      </c>
      <c r="H987" s="1">
        <v>2</v>
      </c>
      <c r="I987" s="1" t="s">
        <v>2435</v>
      </c>
    </row>
    <row r="988" spans="1:19" x14ac:dyDescent="0.2">
      <c r="A988" s="1" t="s">
        <v>2562</v>
      </c>
      <c r="B988" s="1" t="s">
        <v>38</v>
      </c>
      <c r="C988" s="1" t="s">
        <v>87</v>
      </c>
      <c r="D988" s="1" t="s">
        <v>2563</v>
      </c>
      <c r="E988" s="4">
        <v>14</v>
      </c>
      <c r="F988" s="4">
        <v>2</v>
      </c>
      <c r="G988" s="1" t="s">
        <v>140</v>
      </c>
      <c r="H988" s="1">
        <v>7</v>
      </c>
      <c r="I988" s="1" t="s">
        <v>2564</v>
      </c>
    </row>
    <row r="989" spans="1:19" x14ac:dyDescent="0.2">
      <c r="A989" s="1" t="s">
        <v>2565</v>
      </c>
      <c r="B989" s="1" t="s">
        <v>2476</v>
      </c>
      <c r="C989" s="1" t="s">
        <v>73</v>
      </c>
      <c r="D989" s="1" t="s">
        <v>2566</v>
      </c>
      <c r="E989" s="4">
        <v>20</v>
      </c>
      <c r="F989" s="12">
        <v>25</v>
      </c>
      <c r="G989" s="1" t="s">
        <v>2478</v>
      </c>
      <c r="H989" s="1">
        <v>7</v>
      </c>
      <c r="I989" s="6" t="s">
        <v>2567</v>
      </c>
    </row>
    <row r="990" spans="1:19" x14ac:dyDescent="0.2">
      <c r="A990" s="1"/>
      <c r="B990" s="1"/>
      <c r="C990" s="1"/>
      <c r="D990" s="1"/>
      <c r="E990" s="4"/>
      <c r="F990" s="4"/>
      <c r="G990" s="1"/>
      <c r="H990" s="1"/>
      <c r="I990" s="1"/>
    </row>
  </sheetData>
  <sortState ref="A2:N929">
    <sortCondition ref="I2:I929"/>
    <sortCondition descending="1" ref="F2:F92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Larry</dc:creator>
  <cp:lastModifiedBy>Larry</cp:lastModifiedBy>
  <dcterms:created xsi:type="dcterms:W3CDTF">2018-06-28T15:25:13Z</dcterms:created>
  <dcterms:modified xsi:type="dcterms:W3CDTF">2018-10-17T19:29:58Z</dcterms:modified>
</cp:coreProperties>
</file>